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ranspowernz-my.sharepoint.com/personal/seran_ramanathan_transpower_co_nz/Documents/Desktop/"/>
    </mc:Choice>
  </mc:AlternateContent>
  <xr:revisionPtr revIDLastSave="0" documentId="8_{672C128C-76D8-4F82-A479-B694925FCBC0}" xr6:coauthVersionLast="47" xr6:coauthVersionMax="47" xr10:uidLastSave="{00000000-0000-0000-0000-000000000000}"/>
  <bookViews>
    <workbookView xWindow="-120" yWindow="-120" windowWidth="29040" windowHeight="15720" firstSheet="1" activeTab="1" xr2:uid="{B7BB3CDE-BDDE-45D9-A070-A492CFF8285D}"/>
  </bookViews>
  <sheets>
    <sheet name="Title" sheetId="3" r:id="rId1"/>
    <sheet name="Contents" sheetId="2" r:id="rId2"/>
    <sheet name="1. Expenditure summary" sheetId="4" r:id="rId3"/>
    <sheet name="2. Operating expenditure" sheetId="5" r:id="rId4"/>
    <sheet name="3. Base capital expenditure" sheetId="6" r:id="rId5"/>
    <sheet name="4. MCP and Listed projects Exp." sheetId="7" r:id="rId6"/>
    <sheet name="5. Major capex - outputs" sheetId="8" r:id="rId7"/>
    <sheet name="6. Grid Performance Targets" sheetId="9" r:id="rId8"/>
    <sheet name="7. Asset Performance &amp; Health" sheetId="10" r:id="rId9"/>
  </sheets>
  <definedNames>
    <definedName name="__ITT3">#REF!</definedName>
    <definedName name="__lob2">#REF!</definedName>
    <definedName name="__SPA3">#REF!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ITT3">#REF!</definedName>
    <definedName name="_lob2">#REF!</definedName>
    <definedName name="_SPA3">#REF!</definedName>
    <definedName name="aa">#REF!</definedName>
    <definedName name="ACC_CHK">#REF!</definedName>
    <definedName name="ActivityTypeNew">#REF!</definedName>
    <definedName name="Actual">#REF!</definedName>
    <definedName name="actualscenario">#REF!</definedName>
    <definedName name="ActualYTD4">#REF!</definedName>
    <definedName name="add">#REF!</definedName>
    <definedName name="add_admin">#REF!</definedName>
    <definedName name="add_comm">#REF!</definedName>
    <definedName name="add_dctl">#REF!</definedName>
    <definedName name="add_ease">#REF!</definedName>
    <definedName name="add_hvdc">#REF!</definedName>
    <definedName name="add_subs">#REF!</definedName>
    <definedName name="add_tlan">#REF!</definedName>
    <definedName name="add_tran">#REF!</definedName>
    <definedName name="adj_admin">#REF!</definedName>
    <definedName name="adj_comm">#REF!</definedName>
    <definedName name="adj_dctl">#REF!</definedName>
    <definedName name="adj_ease">#REF!</definedName>
    <definedName name="adj_hvdc">#REF!</definedName>
    <definedName name="adj_subs">#REF!</definedName>
    <definedName name="adj_tlan">#REF!</definedName>
    <definedName name="adj_tran">#REF!</definedName>
    <definedName name="AdjustmentFactor">#REF!</definedName>
    <definedName name="admin">#REF!</definedName>
    <definedName name="admin_add">#REF!</definedName>
    <definedName name="admin1">#REF!</definedName>
    <definedName name="ADMINDEP">#REF!</definedName>
    <definedName name="ADMN">#REF!</definedName>
    <definedName name="ADMN_DEP">#REF!</definedName>
    <definedName name="admn_depret">#REF!</definedName>
    <definedName name="admn_deptrf">#REF!</definedName>
    <definedName name="ADMN_NBV">#REF!</definedName>
    <definedName name="admn_ret">#REF!</definedName>
    <definedName name="admn_trf">#REF!</definedName>
    <definedName name="admn2">#REF!</definedName>
    <definedName name="ADMN3">#REF!</definedName>
    <definedName name="admnnbv">#REF!</definedName>
    <definedName name="ADMNRET">#REF!</definedName>
    <definedName name="ADMNTRF">#REF!</definedName>
    <definedName name="AllMetals_4YrAvg">#REF!</definedName>
    <definedName name="Allocation_Sheet">#REF!</definedName>
    <definedName name="Aluminium_4YrAvg">#REF!</definedName>
    <definedName name="AMPCat">#REF!</definedName>
    <definedName name="AMT_400KV">#REF!</definedName>
    <definedName name="Answer1">OFFSET(#REF!,0,0,SUM(#REF!),1)</definedName>
    <definedName name="ASS_CUBE">#REF!</definedName>
    <definedName name="AssetBaseIIInclude">#REF!</definedName>
    <definedName name="AssetBaseIInclude">#REF!</definedName>
    <definedName name="ATTR_CC_DESC">#REF!</definedName>
    <definedName name="AvailableReallocation">#REF!</definedName>
    <definedName name="Backup">#REF!</definedName>
    <definedName name="bb">#REF!</definedName>
    <definedName name="Bearer">#REF!</definedName>
    <definedName name="Bearer.ID">#REF!</definedName>
    <definedName name="Bill_rates">#REF!</definedName>
    <definedName name="Bond_rates">#REF!</definedName>
    <definedName name="Bond_spread">#REF!</definedName>
    <definedName name="Budget">#REF!</definedName>
    <definedName name="Budget_name">#REF!</definedName>
    <definedName name="BUDGET_PERIOD">#REF!</definedName>
    <definedName name="BUDGET_PERIOD_2">#REF!</definedName>
    <definedName name="BUDGET_PREVIOUS">#REF!</definedName>
    <definedName name="BUDGET_PREVIOUS_INFLATED">#REF!</definedName>
    <definedName name="BUDGET_UPCOMING_INFLATED">#REF!</definedName>
    <definedName name="BUDGET_UPCOMING_UNINFLATED">#REF!</definedName>
    <definedName name="BudgetAccountCodes">#REF!</definedName>
    <definedName name="budgetscenario">#REF!</definedName>
    <definedName name="BusinessPlan">#REF!</definedName>
    <definedName name="C_Mth">#REF!</definedName>
    <definedName name="cable">#REF!</definedName>
    <definedName name="cable.id">#REF!</definedName>
    <definedName name="cc">#REF!</definedName>
    <definedName name="CCApprovals">#REF!</definedName>
    <definedName name="Che">#REF!</definedName>
    <definedName name="Checked">#REF!</definedName>
    <definedName name="Classification">#REF!</definedName>
    <definedName name="CLOSE">#REF!</definedName>
    <definedName name="Code">#REF!</definedName>
    <definedName name="COMM">#REF!</definedName>
    <definedName name="comm_add">#REF!</definedName>
    <definedName name="comm_dep">#REF!</definedName>
    <definedName name="comm_depret">#REF!</definedName>
    <definedName name="COMM_NBV">#REF!</definedName>
    <definedName name="comm_ret">#REF!</definedName>
    <definedName name="comm_trf">#REF!</definedName>
    <definedName name="comm2">#REF!</definedName>
    <definedName name="COMM3">#REF!</definedName>
    <definedName name="COMMDEP">#REF!</definedName>
    <definedName name="COMMENT1">#REF!</definedName>
    <definedName name="COMMENT2">#REF!</definedName>
    <definedName name="COMMENT3">#REF!</definedName>
    <definedName name="COMMENT4">#REF!</definedName>
    <definedName name="COMMENT5">#REF!</definedName>
    <definedName name="COMMENT6">#REF!</definedName>
    <definedName name="COMMENT7">#REF!</definedName>
    <definedName name="COMMENTS">#REF!</definedName>
    <definedName name="commnbv">#REF!</definedName>
    <definedName name="COMMRET">#REF!</definedName>
    <definedName name="comms">#REF!</definedName>
    <definedName name="Comms5">#REF!</definedName>
    <definedName name="CommsYTD5">#REF!</definedName>
    <definedName name="COMMTRF">#REF!</definedName>
    <definedName name="Completed">#REF!</definedName>
    <definedName name="Cond_RCP3">#REF!</definedName>
    <definedName name="Cond_RCP4">#REF!</definedName>
    <definedName name="Cond_RCP5">#REF!</definedName>
    <definedName name="config">#REF!</definedName>
    <definedName name="Copper_4YrAvg">#REF!</definedName>
    <definedName name="costcentre">#REF!</definedName>
    <definedName name="Cover_Sheet">#REF!</definedName>
    <definedName name="CPI">#REF!</definedName>
    <definedName name="CPI_1011">#REF!</definedName>
    <definedName name="CPI_1112">#REF!</definedName>
    <definedName name="CPI_1213">#REF!</definedName>
    <definedName name="CPI_1314">#REF!</definedName>
    <definedName name="CPI_1415">#REF!</definedName>
    <definedName name="CPI_Index_1011">#REF!</definedName>
    <definedName name="CPI_Index_1112">#REF!</definedName>
    <definedName name="CPI_Index_1213">#REF!</definedName>
    <definedName name="CPI_Index_1314">#REF!</definedName>
    <definedName name="CPI_Index_1415">#REF!</definedName>
    <definedName name="Created_by">#REF!</definedName>
    <definedName name="CT_rate">#REF!</definedName>
    <definedName name="Cube">#REF!</definedName>
    <definedName name="Cube1">#REF!</definedName>
    <definedName name="Cube2">#REF!</definedName>
    <definedName name="Cube3">#REF!</definedName>
    <definedName name="Current_Forecast">#REF!</definedName>
    <definedName name="Current_Month">#REF!</definedName>
    <definedName name="Current_Month_Full">#REF!</definedName>
    <definedName name="Current_Month_TM1">#REF!</definedName>
    <definedName name="current_month1">#REF!</definedName>
    <definedName name="CURRENT_PERIOD">#REF!</definedName>
    <definedName name="CURRENT_PERIOD_MMM_YY">#REF!</definedName>
    <definedName name="Current_Year">#REF!</definedName>
    <definedName name="Current_year1">#REF!</definedName>
    <definedName name="Current_YTD">#REF!</definedName>
    <definedName name="Current_YTD_TM1">#REF!</definedName>
    <definedName name="currentmonth">#REF!</definedName>
    <definedName name="CurrYr">0</definedName>
    <definedName name="dat">#REF!</definedName>
    <definedName name="data">#REF!</definedName>
    <definedName name="Date_Created">#REF!</definedName>
    <definedName name="Date_EscalationBase">#REF!</definedName>
    <definedName name="Date_ModelStart">#REF!</definedName>
    <definedName name="Date_YearStart">#REF!</definedName>
    <definedName name="Date2Day">#REF!</definedName>
    <definedName name="DCLADEP">#REF!</definedName>
    <definedName name="DCLADEP1">#REF!</definedName>
    <definedName name="DCLADEP2">#REF!</definedName>
    <definedName name="DCTL">#REF!</definedName>
    <definedName name="dctl_add">#REF!</definedName>
    <definedName name="DCTL_DEP">#REF!</definedName>
    <definedName name="DCTL_DEPRET">#REF!</definedName>
    <definedName name="DCTL_DEPTRF">#REF!</definedName>
    <definedName name="DCTL_NBV">#REF!</definedName>
    <definedName name="dctl_ret">#REF!</definedName>
    <definedName name="dctl_trf">#REF!</definedName>
    <definedName name="dctl_trf1">#REF!</definedName>
    <definedName name="DCTL1">#REF!</definedName>
    <definedName name="dctl2">#REF!</definedName>
    <definedName name="DCTL3">#REF!</definedName>
    <definedName name="DCTLDEP">#REF!</definedName>
    <definedName name="dctlnbv">#REF!</definedName>
    <definedName name="DCTLRET">#REF!</definedName>
    <definedName name="DCTLTRF">#REF!</definedName>
    <definedName name="dcyphamth">#REF!</definedName>
    <definedName name="dcyphaytd">#REF!</definedName>
    <definedName name="DECNBV">#REF!</definedName>
    <definedName name="dep">#REF!</definedName>
    <definedName name="dep_admin">#REF!</definedName>
    <definedName name="dep_comm">#REF!</definedName>
    <definedName name="dep_dctl">#REF!</definedName>
    <definedName name="dep_deptrf">#REF!</definedName>
    <definedName name="dep_hvdc">#REF!</definedName>
    <definedName name="dep_subs">#REF!</definedName>
    <definedName name="dep_tlan">#REF!</definedName>
    <definedName name="dep_tran">#REF!</definedName>
    <definedName name="depn">#REF!</definedName>
    <definedName name="Dept">#REF!</definedName>
    <definedName name="Details">#REF!</definedName>
    <definedName name="Dim">#REF!</definedName>
    <definedName name="DIM_CC">#REF!</definedName>
    <definedName name="DIM_DIVISION">#REF!</definedName>
    <definedName name="DIM_PERIOD">#REF!</definedName>
    <definedName name="dist">#REF!</definedName>
    <definedName name="DIVISION">#REF!</definedName>
    <definedName name="DivisionB">#REF!</definedName>
    <definedName name="dropdowns_todo">#REF!</definedName>
    <definedName name="e">#REF!</definedName>
    <definedName name="EASE">#REF!</definedName>
    <definedName name="EASE_NBV">#REF!</definedName>
    <definedName name="easenbv">#REF!</definedName>
    <definedName name="EDB_Name">#REF!</definedName>
    <definedName name="Effect">#REF!</definedName>
    <definedName name="er">#REF!</definedName>
    <definedName name="Escalation">#REF!</definedName>
    <definedName name="EXCLUSIONS">OFFSET(#REF!,0,0,COUNTA(#REF!),1)</definedName>
    <definedName name="Exec_Sum">#REF!</definedName>
    <definedName name="Exp">#REF!</definedName>
    <definedName name="FEC">#REF!</definedName>
    <definedName name="fibre">#REF!</definedName>
    <definedName name="fibre.pairs">#REF!</definedName>
    <definedName name="fibre.size">#REF!</definedName>
    <definedName name="fibrep">#REF!</definedName>
    <definedName name="Figure_2.2">#REF!</definedName>
    <definedName name="Figure_X1">#REF!</definedName>
    <definedName name="Financials_Sheet">#REF!</definedName>
    <definedName name="finish">#REF!</definedName>
    <definedName name="FORECAST_CURRENT">#REF!</definedName>
    <definedName name="Forecast_Month">#REF!</definedName>
    <definedName name="FORECAST_SCENARIO">#REF!</definedName>
    <definedName name="FORECAST_SCENARIO2">#REF!</definedName>
    <definedName name="forecastcube">#REF!</definedName>
    <definedName name="forecastscenario">#REF!</definedName>
    <definedName name="formula">#REF!</definedName>
    <definedName name="FrontMonth">#REF!</definedName>
    <definedName name="FullProjectBaseCon">#REF!</definedName>
    <definedName name="FULLYEAR">#REF!</definedName>
    <definedName name="fullyearratios">#REF!</definedName>
    <definedName name="Funding_Source">#REF!</definedName>
    <definedName name="g">#REF!</definedName>
    <definedName name="ghh">#REF!</definedName>
    <definedName name="GRAPH_ACT" localSheetId="2">#REF!:OFFSET(#REF!,0,GRAPH_LENGTH)</definedName>
    <definedName name="GRAPH_ACT" localSheetId="3">#REF!:OFFSET(#REF!,0,GRAPH_LENGTH)</definedName>
    <definedName name="GRAPH_ACT" localSheetId="4">#REF!:OFFSET(#REF!,0,GRAPH_LENGTH)</definedName>
    <definedName name="GRAPH_ACT" localSheetId="5">#REF!:OFFSET(#REF!,0,GRAPH_LENGTH)</definedName>
    <definedName name="GRAPH_ACT" localSheetId="6">#REF!:OFFSET(#REF!,0,GRAPH_LENGTH)</definedName>
    <definedName name="GRAPH_ACT" localSheetId="7">#REF!:OFFSET(#REF!,0,[0]!GRAPH_LENGTH)</definedName>
    <definedName name="GRAPH_ACT" localSheetId="8">#REF!:OFFSET(#REF!,0,[0]!GRAPH_LENGTH)</definedName>
    <definedName name="GRAPH_ACT" localSheetId="0">#REF!:OFFSET(#REF!,0,GRAPH_LENGTH)</definedName>
    <definedName name="GRAPH_ACT">#REF!:OFFSET(#REF!,0,GRAPH_LENGTH)</definedName>
    <definedName name="GRAPH_AXIS" localSheetId="2">#REF!:OFFSET(#REF!,0,GRAPH_LENGTH)</definedName>
    <definedName name="GRAPH_AXIS" localSheetId="3">#REF!:OFFSET(#REF!,0,GRAPH_LENGTH)</definedName>
    <definedName name="GRAPH_AXIS" localSheetId="4">#REF!:OFFSET(#REF!,0,GRAPH_LENGTH)</definedName>
    <definedName name="GRAPH_AXIS" localSheetId="5">#REF!:OFFSET(#REF!,0,GRAPH_LENGTH)</definedName>
    <definedName name="GRAPH_AXIS" localSheetId="6">#REF!:OFFSET(#REF!,0,GRAPH_LENGTH)</definedName>
    <definedName name="GRAPH_AXIS" localSheetId="7">#REF!:OFFSET(#REF!,0,[0]!GRAPH_LENGTH)</definedName>
    <definedName name="GRAPH_AXIS" localSheetId="8">#REF!:OFFSET(#REF!,0,[0]!GRAPH_LENGTH)</definedName>
    <definedName name="GRAPH_AXIS" localSheetId="0">#REF!:OFFSET(#REF!,0,GRAPH_LENGTH)</definedName>
    <definedName name="GRAPH_AXIS">#REF!:OFFSET(#REF!,0,GRAPH_LENGTH)</definedName>
    <definedName name="GRAPH_CBUD" localSheetId="2">#REF!:OFFSET(#REF!,0,GRAPH_LENGTH)</definedName>
    <definedName name="GRAPH_CBUD" localSheetId="3">#REF!:OFFSET(#REF!,0,GRAPH_LENGTH)</definedName>
    <definedName name="GRAPH_CBUD" localSheetId="4">#REF!:OFFSET(#REF!,0,GRAPH_LENGTH)</definedName>
    <definedName name="GRAPH_CBUD" localSheetId="5">#REF!:OFFSET(#REF!,0,GRAPH_LENGTH)</definedName>
    <definedName name="GRAPH_CBUD" localSheetId="6">#REF!:OFFSET(#REF!,0,GRAPH_LENGTH)</definedName>
    <definedName name="GRAPH_CBUD" localSheetId="7">#REF!:OFFSET(#REF!,0,[0]!GRAPH_LENGTH)</definedName>
    <definedName name="GRAPH_CBUD" localSheetId="8">#REF!:OFFSET(#REF!,0,[0]!GRAPH_LENGTH)</definedName>
    <definedName name="GRAPH_CBUD" localSheetId="0">#REF!:OFFSET(#REF!,0,GRAPH_LENGTH)</definedName>
    <definedName name="GRAPH_CBUD">#REF!:OFFSET(#REF!,0,GRAPH_LENGTH)</definedName>
    <definedName name="GRAPH_FEC" localSheetId="2">#REF!:OFFSET(#REF!,0,GRAPH_LENGTH)</definedName>
    <definedName name="GRAPH_FEC" localSheetId="3">#REF!:OFFSET(#REF!,0,GRAPH_LENGTH)</definedName>
    <definedName name="GRAPH_FEC" localSheetId="4">#REF!:OFFSET(#REF!,0,GRAPH_LENGTH)</definedName>
    <definedName name="GRAPH_FEC" localSheetId="5">#REF!:OFFSET(#REF!,0,GRAPH_LENGTH)</definedName>
    <definedName name="GRAPH_FEC" localSheetId="6">#REF!:OFFSET(#REF!,0,GRAPH_LENGTH)</definedName>
    <definedName name="GRAPH_FEC" localSheetId="7">#REF!:OFFSET(#REF!,0,[0]!GRAPH_LENGTH)</definedName>
    <definedName name="GRAPH_FEC" localSheetId="8">#REF!:OFFSET(#REF!,0,[0]!GRAPH_LENGTH)</definedName>
    <definedName name="GRAPH_FEC" localSheetId="0">#REF!:OFFSET(#REF!,0,GRAPH_LENGTH)</definedName>
    <definedName name="GRAPH_FEC">#REF!:OFFSET(#REF!,0,GRAPH_LENGTH)</definedName>
    <definedName name="GRAPH_LENGTH">#REF!</definedName>
    <definedName name="GRAPH_OBUD" localSheetId="2">#REF!:OFFSET(#REF!,0,GRAPH_LENGTH)</definedName>
    <definedName name="GRAPH_OBUD" localSheetId="3">#REF!:OFFSET(#REF!,0,GRAPH_LENGTH)</definedName>
    <definedName name="GRAPH_OBUD" localSheetId="4">#REF!:OFFSET(#REF!,0,GRAPH_LENGTH)</definedName>
    <definedName name="GRAPH_OBUD" localSheetId="5">#REF!:OFFSET(#REF!,0,GRAPH_LENGTH)</definedName>
    <definedName name="GRAPH_OBUD" localSheetId="6">#REF!:OFFSET(#REF!,0,GRAPH_LENGTH)</definedName>
    <definedName name="GRAPH_OBUD" localSheetId="7">#REF!:OFFSET(#REF!,0,[0]!GRAPH_LENGTH)</definedName>
    <definedName name="GRAPH_OBUD" localSheetId="8">#REF!:OFFSET(#REF!,0,[0]!GRAPH_LENGTH)</definedName>
    <definedName name="GRAPH_OBUD" localSheetId="0">#REF!:OFFSET(#REF!,0,GRAPH_LENGTH)</definedName>
    <definedName name="GRAPH_OBUD">#REF!:OFFSET(#REF!,0,GRAPH_LENGTH)</definedName>
    <definedName name="griiid" localSheetId="8">_xll.SUBNM("transpower:FLT Scn","","0708B-F01")</definedName>
    <definedName name="griiid">_xll.SUBNM("transpower:FLT Scn","","0708B-F01")</definedName>
    <definedName name="griiiiid" localSheetId="8">_xll.SUBNM("transpower:FLT Scn","","0708B-F01")</definedName>
    <definedName name="griiiiid">_xll.SUBNM("transpower:FLT Scn","","0708B-F01")</definedName>
    <definedName name="HiY">#REF!</definedName>
    <definedName name="hj">#REF!</definedName>
    <definedName name="HVDC">#REF!</definedName>
    <definedName name="hvdc_add">#REF!</definedName>
    <definedName name="HVDC_DEP">#REF!</definedName>
    <definedName name="HVDC_DEPRET">#REF!</definedName>
    <definedName name="HVDC_NBV">#REF!</definedName>
    <definedName name="hvdc_ret">#REF!</definedName>
    <definedName name="hvdc_trf">#REF!</definedName>
    <definedName name="HVDC1">#REF!</definedName>
    <definedName name="hvdc2">#REF!</definedName>
    <definedName name="HVDC3">#REF!</definedName>
    <definedName name="HVDC5">#REF!</definedName>
    <definedName name="HVDCDEP">#REF!</definedName>
    <definedName name="hvdcnbv">#REF!</definedName>
    <definedName name="HVDCRET">#REF!</definedName>
    <definedName name="HVDCYTD5">#REF!</definedName>
    <definedName name="ID" localSheetId="2" hidden="1">"6ce5e654-8df9-4694-8f0f-b596c7cd044e"</definedName>
    <definedName name="ID" localSheetId="3" hidden="1">"301b9f95-500b-4745-a164-bd2ffa8bbe65"</definedName>
    <definedName name="ID" localSheetId="4" hidden="1">"8f1856f4-c9d5-4038-8d1b-4f224283450d"</definedName>
    <definedName name="ID" localSheetId="5" hidden="1">"e8960198-3805-4e40-9bb6-ce6694e5278c"</definedName>
    <definedName name="ID" localSheetId="6" hidden="1">"f7e1794e-ef89-4704-878c-1b793681dd12"</definedName>
    <definedName name="ID" localSheetId="7" hidden="1">"94c244ec-2206-4b87-9b6c-0e744e1e7d02"</definedName>
    <definedName name="ID" localSheetId="8" hidden="1">"2201b258-30fc-4672-9bf8-1adff3dd55a2"</definedName>
    <definedName name="ID" localSheetId="1" hidden="1">"c9ead7db-96f8-4dc2-8858-07a8560a87fb"</definedName>
    <definedName name="ID" localSheetId="0" hidden="1">"1fcb27ed-7a59-4cd8-9109-1e6bbba28621"</definedName>
    <definedName name="ID_400KV">#REF!</definedName>
    <definedName name="ID_CHK">#REF!</definedName>
    <definedName name="Incentive_rate">#REF!</definedName>
    <definedName name="Include">#REF!</definedName>
    <definedName name="IncludeExclude">#REF!</definedName>
    <definedName name="Index">#REF!</definedName>
    <definedName name="Index_1011">#REF!</definedName>
    <definedName name="Index_1112">#REF!</definedName>
    <definedName name="Index_1213">#REF!</definedName>
    <definedName name="Index_1314">#REF!</definedName>
    <definedName name="Index_1415">#REF!</definedName>
    <definedName name="Indiv_Data">#REF!</definedName>
    <definedName name="IndoorCBAllocation">#REF!</definedName>
    <definedName name="Input_Sheet">#REF!</definedName>
    <definedName name="Inputs">#REF!</definedName>
    <definedName name="INTG">#REF!</definedName>
    <definedName name="intg2">#REF!</definedName>
    <definedName name="INTG3">#REF!</definedName>
    <definedName name="INTGDEP">#REF!</definedName>
    <definedName name="IntgraphdataMPSMar08Ch4and5">#REF!</definedName>
    <definedName name="Introduction">#REF!</definedName>
    <definedName name="InverseCPI0910">#REF!</definedName>
    <definedName name="InverseCPI1011">#REF!</definedName>
    <definedName name="InverseCPI1112">#REF!</definedName>
    <definedName name="InverseCPI1314">#REF!</definedName>
    <definedName name="InverseCPI1415">#REF!</definedName>
    <definedName name="ITTmth">#REF!</definedName>
    <definedName name="ittytd">#REF!</definedName>
    <definedName name="ITTYTD3">#REF!</definedName>
    <definedName name="jkh">#REF!</definedName>
    <definedName name="KEY">#REF!</definedName>
    <definedName name="L4MGR">#REF!</definedName>
    <definedName name="L5MGR">#REF!</definedName>
    <definedName name="Likelihood">#REF!</definedName>
    <definedName name="line_of_business">#REF!</definedName>
    <definedName name="lk">#REF!</definedName>
    <definedName name="ln">#REF!</definedName>
    <definedName name="Load">#REF!</definedName>
    <definedName name="LoadMid">#REF!</definedName>
    <definedName name="LOB">#REF!</definedName>
    <definedName name="location">#REF!</definedName>
    <definedName name="Look">#REF!</definedName>
    <definedName name="Lookup_Assets">#REF!</definedName>
    <definedName name="Lookup_Escalation">#REF!</definedName>
    <definedName name="Lookup_Prices">#REF!</definedName>
    <definedName name="Lookup_Prices_Manual">#REF!</definedName>
    <definedName name="Lookup_Spend">#REF!</definedName>
    <definedName name="Lookup_Volumes">#REF!</definedName>
    <definedName name="Lookup_Volumes_Manual">#REF!</definedName>
    <definedName name="LookupIndex">#REF!</definedName>
    <definedName name="MAC">#REF!</definedName>
    <definedName name="Maj">#REF!</definedName>
    <definedName name="majorassets">#REF!</definedName>
    <definedName name="map">#REF!</definedName>
    <definedName name="MAPPING">#REF!</definedName>
    <definedName name="MasterCheck_Calculations">#REF!</definedName>
    <definedName name="MasterCheck_Calculations1">#REF!</definedName>
    <definedName name="MasterCheck_Inputs">#REF!</definedName>
    <definedName name="MasterCheck_Inputs1">#REF!</definedName>
    <definedName name="MasterCheck_Outputs">#REF!</definedName>
    <definedName name="MasterCheck_Outputs1">#REF!</definedName>
    <definedName name="MFAMthly">#REF!</definedName>
    <definedName name="MFAYTD">#REF!</definedName>
    <definedName name="Mgmt_Reports">#REF!</definedName>
    <definedName name="MGR">#REF!</definedName>
    <definedName name="MiY">#REF!</definedName>
    <definedName name="MODELDATE">#REF!</definedName>
    <definedName name="MONTH">#REF!</definedName>
    <definedName name="MonthNames">#REF!</definedName>
    <definedName name="Months">#REF!</definedName>
    <definedName name="MSP_Assets">#REF!</definedName>
    <definedName name="MthActual4">#REF!</definedName>
    <definedName name="MthPlan4">#REF!</definedName>
    <definedName name="Name">#REF!</definedName>
    <definedName name="nbv_admin">#REF!</definedName>
    <definedName name="nbv_comm">#REF!</definedName>
    <definedName name="nbv_dctl">#REF!</definedName>
    <definedName name="nbv_hvdc">#REF!</definedName>
    <definedName name="nbv_subs">#REF!</definedName>
    <definedName name="nbv_tran">#REF!</definedName>
    <definedName name="NBVDEC">#REF!</definedName>
    <definedName name="new">#REF!</definedName>
    <definedName name="NN">#REF!</definedName>
    <definedName name="NvsAnswerCol">"[Drill1]JRNLLAYOUT!$A$4:$A$2917"</definedName>
    <definedName name="NvsASD">"V2012-03-31"</definedName>
    <definedName name="NvsAutoDrillOk">"VN"</definedName>
    <definedName name="NvsDateToNumber">"Y"</definedName>
    <definedName name="NvsElapsedTime">0.000416666662204079</definedName>
    <definedName name="NvsEndTime">39300.7808333333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"V1900-01-01"</definedName>
    <definedName name="NvsPanelSetid">"VTPG"</definedName>
    <definedName name="NvsParentRef">#REF!</definedName>
    <definedName name="NvsReqBU">"VTPGE"</definedName>
    <definedName name="NvsReqBUOnly">"VN"</definedName>
    <definedName name="NvsTransLed">"VN"</definedName>
    <definedName name="NvsTreeASD">"V2012-03-31"</definedName>
    <definedName name="NvsValTbl.ACCOUNT">"GL_ACCOUNT_TBL"</definedName>
    <definedName name="NvsValTbl.BUSINESS_UNIT">"BUS_UNIT_TBL_FS"</definedName>
    <definedName name="NvsValTbl.DEPTID">"DEPT_TBL"</definedName>
    <definedName name="NvsValTbl.SCENARIO">"BD_SCENARIO_TBL"</definedName>
    <definedName name="OnOff">#REF!</definedName>
    <definedName name="Outputs">#REF!</definedName>
    <definedName name="Owner">#REF!</definedName>
    <definedName name="Ownership">#REF!</definedName>
    <definedName name="PAC">#REF!</definedName>
    <definedName name="Pal_Workbook_GUID" hidden="1">"6S1JHEHENLE191V518WIWCLK"</definedName>
    <definedName name="PCDOCS">#REF!</definedName>
    <definedName name="PD_FY">#REF!</definedName>
    <definedName name="PD_YTD">#REF!</definedName>
    <definedName name="PERIOD">#REF!</definedName>
    <definedName name="PERIOD_INDEX">#REF!</definedName>
    <definedName name="PERIOD_LATEST">#REF!</definedName>
    <definedName name="Periodicity">#REF!</definedName>
    <definedName name="pete">#REF!</definedName>
    <definedName name="peteh">#REF!</definedName>
    <definedName name="PFM_CC">#REF!</definedName>
    <definedName name="Physicals_Sheet">#REF!</definedName>
    <definedName name="PL_AMT">#REF!</definedName>
    <definedName name="PL_KEY">#REF!</definedName>
    <definedName name="PlanYTD4">#REF!</definedName>
    <definedName name="PMDLValue">#REF!</definedName>
    <definedName name="Policy_Limit">#REF!</definedName>
    <definedName name="policylimit">#REF!</definedName>
    <definedName name="prevyeartodate">#REF!</definedName>
    <definedName name="_xlnm.Print_Area" localSheetId="2">'1. Expenditure summary'!$B$1:$V$32</definedName>
    <definedName name="_xlnm.Print_Area" localSheetId="3">'2. Operating expenditure'!$B$1:$W$20</definedName>
    <definedName name="_xlnm.Print_Area" localSheetId="4">'3. Base capital expenditure'!$B$1:$W$38</definedName>
    <definedName name="_xlnm.Print_Area" localSheetId="5">'4. MCP and Listed projects Exp.'!$B$1:$W$28</definedName>
    <definedName name="_xlnm.Print_Area" localSheetId="8">'7. Asset Performance &amp; Health'!$A$1:$R$35</definedName>
    <definedName name="_xlnm.Print_Area" localSheetId="1">Contents!$B$1:$C$27</definedName>
    <definedName name="_xlnm.Print_Area" localSheetId="0">Title!$A$1:$U$56</definedName>
    <definedName name="Prior_year">#REF!</definedName>
    <definedName name="Priority">#REF!</definedName>
    <definedName name="Procedural">#REF!</definedName>
    <definedName name="PROFILE">#REF!</definedName>
    <definedName name="PTD_ACT">#REF!</definedName>
    <definedName name="PTD_BUD">#REF!</definedName>
    <definedName name="Purpose">#REF!</definedName>
    <definedName name="QiY">#REF!</definedName>
    <definedName name="R_INFL">#REF!</definedName>
    <definedName name="RCP2_SCENARIO">#REF!</definedName>
    <definedName name="RCP2_SCENARIO_FTE">#REF!</definedName>
    <definedName name="RCP3_growth">#REF!</definedName>
    <definedName name="RCP4_growth">#REF!</definedName>
    <definedName name="RCP5_growth">#REF!</definedName>
    <definedName name="RCP6_growth">#REF!</definedName>
    <definedName name="RDATE">#REF!</definedName>
    <definedName name="Real">#REF!</definedName>
    <definedName name="Reallocated">#REF!</definedName>
    <definedName name="RealNominal">#REF!</definedName>
    <definedName name="Recoder">#REF!</definedName>
    <definedName name="_xlnm.Recorder">#REF!</definedName>
    <definedName name="Regions">#REF!</definedName>
    <definedName name="Remedial">#REF!</definedName>
    <definedName name="REPORT">#REF!</definedName>
    <definedName name="REPORT_PAGE">#REF!</definedName>
    <definedName name="REPORTING_MONTH">#REF!</definedName>
    <definedName name="Reporting_Programme">#REF!</definedName>
    <definedName name="REPORTING_YEAR">#REF!</definedName>
    <definedName name="Results">#REF!</definedName>
    <definedName name="ResultsPg1">#REF!</definedName>
    <definedName name="ret">#REF!</definedName>
    <definedName name="ret_adj">#REF!</definedName>
    <definedName name="ret_comm">#REF!</definedName>
    <definedName name="ret_dctl">#REF!</definedName>
    <definedName name="ret_ease">#REF!</definedName>
    <definedName name="ret_hvdc">#REF!</definedName>
    <definedName name="ret_subs">#REF!</definedName>
    <definedName name="ret_tlan">#REF!</definedName>
    <definedName name="ret_tran">#REF!</definedName>
    <definedName name="Rev_Stream">#REF!</definedName>
    <definedName name="rgCode">#REF!</definedName>
    <definedName name="rgExtRates">#REF!</definedName>
    <definedName name="rgIntRates">#REF!</definedName>
    <definedName name="RiskAfterRecalcMacro" hidden="1">""</definedName>
    <definedName name="RiskAfterSimMacro" hidden="1">""</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HasSettings_1"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Server">#REF!</definedName>
    <definedName name="Rounding">#REF!</definedName>
    <definedName name="Rounding_ErrorCheck">#REF!</definedName>
    <definedName name="rTranPlantLookup">#REF!</definedName>
    <definedName name="rTranPlantRates">#REF!</definedName>
    <definedName name="sce">#REF!</definedName>
    <definedName name="Scenario">#REF!</definedName>
    <definedName name="Scenario_1">#REF!</definedName>
    <definedName name="Scenario_1_period">#REF!</definedName>
    <definedName name="Scenario_2">#REF!</definedName>
    <definedName name="Scenario_2_name">#REF!</definedName>
    <definedName name="Scenario_2_period">#REF!</definedName>
    <definedName name="Scenario_3">#REF!</definedName>
    <definedName name="Scenario_3_Name">#REF!</definedName>
    <definedName name="Scenario_3_Period">#REF!</definedName>
    <definedName name="Scenario_4">#REF!</definedName>
    <definedName name="Scenario_4_Name">#REF!</definedName>
    <definedName name="Scenario_4_Period">#REF!</definedName>
    <definedName name="Scenario_name">#REF!</definedName>
    <definedName name="Scenario_period">#REF!</definedName>
    <definedName name="Scenario1">#REF!</definedName>
    <definedName name="Scenario2">#REF!</definedName>
    <definedName name="Scenario3">#REF!</definedName>
    <definedName name="Scenario4">#REF!</definedName>
    <definedName name="scenario5">#REF!</definedName>
    <definedName name="sdf">#REF!</definedName>
    <definedName name="SEASONAL">#REF!</definedName>
    <definedName name="SelectedMonthIndex">#REF!</definedName>
    <definedName name="SelectedYearIndex">#REF!</definedName>
    <definedName name="SERVAREA">#REF!</definedName>
    <definedName name="SERVER">#REF!</definedName>
    <definedName name="SERVER_TWO">#REF!</definedName>
    <definedName name="service">#REF!</definedName>
    <definedName name="service.list">#REF!</definedName>
    <definedName name="ServiceCodes">#REF!</definedName>
    <definedName name="SFIR">#REF!</definedName>
    <definedName name="SimOpt_CheckPrecisionAfter" hidden="1">100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5000000</definedName>
    <definedName name="SimOpt_RefreshExcel" hidden="1">0</definedName>
    <definedName name="SimOpt_RefreshRate" hidden="1">10</definedName>
    <definedName name="SimOpt_SamplesCount" hidden="1">5000</definedName>
    <definedName name="SimOpt_Seed0" hidden="1">0</definedName>
    <definedName name="SimOpt_SeedFixed" hidden="1">0</definedName>
    <definedName name="SimOpt_SeedMultiplyType" hidden="1">0</definedName>
    <definedName name="SimOpt_ShowResultsAtEnd" hidden="1">1</definedName>
    <definedName name="SimOpt_SimName0" hidden="1">""</definedName>
    <definedName name="SimOpt_SimsCount" hidden="1">1</definedName>
    <definedName name="SimOpt_StopOnOutputError" hidden="1">0</definedName>
    <definedName name="Sites">#REF!</definedName>
    <definedName name="sites.use">#REF!</definedName>
    <definedName name="SL010C01ELEMS_01">"Full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010C01FMTNM">"dyn inc years"</definedName>
    <definedName name="SL010C01HND">287266265</definedName>
    <definedName name="SL0111FMTNM">213012976</definedName>
    <definedName name="SL011C01ELEMS_01">"Full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011C01FMTNM">"dyn inc years"</definedName>
    <definedName name="SL011C01HND">287266265</definedName>
    <definedName name="SL011EXPANDUP">"new P&amp;L years"</definedName>
    <definedName name="SL011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01C01HND">-1</definedName>
    <definedName name="SL01R01HND">-1</definedName>
    <definedName name="SL01R02HND">-1</definedName>
    <definedName name="SL01VIEWHND">-1</definedName>
    <definedName name="SL02R01HND">-1</definedName>
    <definedName name="SL02R02HND">-1</definedName>
    <definedName name="SL02VIEWHND">-1</definedName>
    <definedName name="SL03R01HND">-1</definedName>
    <definedName name="SL03R02HND">-1</definedName>
    <definedName name="SL03VIEWHND">-1</definedName>
    <definedName name="SL04R01HND">-1</definedName>
    <definedName name="SL04R02HND">-1</definedName>
    <definedName name="SL04VIEWHND">-1</definedName>
    <definedName name="SL05R01HND">-1</definedName>
    <definedName name="SL05R02HND">-1</definedName>
    <definedName name="SL05VIEWHND">-1</definedName>
    <definedName name="SL06R01HND">-1</definedName>
    <definedName name="SL06R02HND">-1</definedName>
    <definedName name="SL06VIEWHND">-1</definedName>
    <definedName name="SL07R01HND">-1</definedName>
    <definedName name="SL07R02HND">-1</definedName>
    <definedName name="SL07VIEWHND">-1</definedName>
    <definedName name="SL08R01HND">-1</definedName>
    <definedName name="SL08R02HND">-1</definedName>
    <definedName name="SL08VIEWHND">-1</definedName>
    <definedName name="SL09R01HND">-1</definedName>
    <definedName name="SL09R02HND">-1</definedName>
    <definedName name="SL09VIEWHND">-1</definedName>
    <definedName name="SL10R01HND">-1</definedName>
    <definedName name="SL10R02HND">-1</definedName>
    <definedName name="SL10VIEWHND">-1</definedName>
    <definedName name="SL11R01HND">-1</definedName>
    <definedName name="SL11R02HND">-1</definedName>
    <definedName name="SL11VIEWHND">-1</definedName>
    <definedName name="SL121FMTNM">213012976</definedName>
    <definedName name="SL12ELEMS_01">"new P&amp;L years"</definedName>
    <definedName name="SL12EXPANDUP">"new P&amp;L years"</definedName>
    <definedName name="SL12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2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2PANDUP">213012976</definedName>
    <definedName name="SL12R01HND">-1</definedName>
    <definedName name="SL12R02HND">-1</definedName>
    <definedName name="SL12VIEWHND">-1</definedName>
    <definedName name="SL131FMTNM">213012976</definedName>
    <definedName name="SL13ELEMS_01">"new P&amp;L years"</definedName>
    <definedName name="SL13EXPANDUP">"new P&amp;L years"</definedName>
    <definedName name="SL13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3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3PANDUP">213012976</definedName>
    <definedName name="SL13R01HND">-1</definedName>
    <definedName name="SL13R02HND">-1</definedName>
    <definedName name="SL13VIEWHND">-1</definedName>
    <definedName name="SL141FMTNM">213012976</definedName>
    <definedName name="SL14ELEMS_01">"new P&amp;L years"</definedName>
    <definedName name="SL14EXPANDUP">"new P&amp;L years"</definedName>
    <definedName name="SL14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4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4PANDUP">213012976</definedName>
    <definedName name="SL14R01HND">-1</definedName>
    <definedName name="SL14R02HND">-1</definedName>
    <definedName name="SL14VIEWHND">-1</definedName>
    <definedName name="SL151FMTNM">213012976</definedName>
    <definedName name="SL15ELEMS_01">"new P&amp;L years"</definedName>
    <definedName name="SL15EXPANDUP">"new P&amp;L years"</definedName>
    <definedName name="SL15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5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5PANDUP">213012976</definedName>
    <definedName name="SL15R01HND">-1</definedName>
    <definedName name="SL15R02HND">-1</definedName>
    <definedName name="SL15VIEWHND">-1</definedName>
    <definedName name="SL161FMTNM">213012976</definedName>
    <definedName name="SL16ELEMS_01">"new P&amp;L years"</definedName>
    <definedName name="SL16EXPANDUP">"new P&amp;L years"</definedName>
    <definedName name="SL16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6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6PANDUP">213012976</definedName>
    <definedName name="SL16R01HND">-1</definedName>
    <definedName name="SL16R02HND">-1</definedName>
    <definedName name="SL16VIEWHND">-1</definedName>
    <definedName name="SL171FMTNM">213012976</definedName>
    <definedName name="SL17ELEMS_01">"new P&amp;L years"</definedName>
    <definedName name="SL17EXPANDUP">"new P&amp;L years"</definedName>
    <definedName name="SL17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7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7PANDUP">213012976</definedName>
    <definedName name="SL17R01HND">-1</definedName>
    <definedName name="SL17R02HND">-1</definedName>
    <definedName name="SL17VIEWHND">-1</definedName>
    <definedName name="SL181FMTNM">213012976</definedName>
    <definedName name="SL18ELEMS_01">"new P&amp;L years"</definedName>
    <definedName name="SL18EXPANDUP">"new P&amp;L years"</definedName>
    <definedName name="SL18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8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8PANDUP">213012976</definedName>
    <definedName name="SL18R01HND">-1</definedName>
    <definedName name="SL18R02HND">-1</definedName>
    <definedName name="SL18VIEWHND">-1</definedName>
    <definedName name="SL191FMTNM">213012976</definedName>
    <definedName name="SL19ELEMS_01">"new P&amp;L years"</definedName>
    <definedName name="SL19EXPANDUP">"new P&amp;L years"</definedName>
    <definedName name="SL19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9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9PANDUP">213012976</definedName>
    <definedName name="SL19R01HND">-1</definedName>
    <definedName name="SL19R02HND">-1</definedName>
    <definedName name="SL19VIEWHND">-1</definedName>
    <definedName name="SL201FMTNM">213012976</definedName>
    <definedName name="SL20ELEMS_01">"new P&amp;L years"</definedName>
    <definedName name="SL20EXPANDUP">"new P&amp;L years"</definedName>
    <definedName name="SL20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0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0PANDUP">213012976</definedName>
    <definedName name="SL20R01HND">-1</definedName>
    <definedName name="SL20R02HND">-1</definedName>
    <definedName name="SL20VIEWHND">-1</definedName>
    <definedName name="SL211FMTNM">213012976</definedName>
    <definedName name="SL21CHARTPLOTBY">1</definedName>
    <definedName name="SL21CHARTREF">"BP and MPR P&amp;L.xls_x001D_Sheet1_x001D_Chart 1"</definedName>
    <definedName name="SL21ELEMS_01">"new P&amp;L years"</definedName>
    <definedName name="SL21EXPANDUP">"new P&amp;L years"</definedName>
    <definedName name="SL21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1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1PANDUP">213012976</definedName>
    <definedName name="SL21R01HND">-1</definedName>
    <definedName name="SL21R02HND">-1</definedName>
    <definedName name="SL21VIEWHND">-1</definedName>
    <definedName name="SL22R01HND">-1</definedName>
    <definedName name="SL22R02HND">-1</definedName>
    <definedName name="SL22VIEWHND">-1</definedName>
    <definedName name="SL23C01ELEMS_01">"Full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3C01FMTNM">"dyn inc years"</definedName>
    <definedName name="SL23C01HND">287266265</definedName>
    <definedName name="SL23VIEWHND">-1</definedName>
    <definedName name="SL24R01HND">-1</definedName>
    <definedName name="SL24R02HND">-1</definedName>
    <definedName name="SL24VIEWHND">-1</definedName>
    <definedName name="slan2">#REF!</definedName>
    <definedName name="SLAN3">#REF!</definedName>
    <definedName name="SLANTRF">#REF!</definedName>
    <definedName name="soft2">#REF!</definedName>
    <definedName name="SOFT3">#REF!</definedName>
    <definedName name="SOISTPlan">#REF!</definedName>
    <definedName name="SPAYTD3">#REF!</definedName>
    <definedName name="SpendPlanDevelopment">#REF!</definedName>
    <definedName name="SpendPlanExecution">#REF!</definedName>
    <definedName name="STAGES">#REF!</definedName>
    <definedName name="start">#REF!</definedName>
    <definedName name="Steel_4YrAvg">#REF!</definedName>
    <definedName name="SUBS">#REF!</definedName>
    <definedName name="subs_add">#REF!</definedName>
    <definedName name="SUBS_DEP">#REF!</definedName>
    <definedName name="SUBS_DEPRET">#REF!</definedName>
    <definedName name="SUBS_DEPTRF">#REF!</definedName>
    <definedName name="SUBS_NBV">#REF!</definedName>
    <definedName name="subs_ret">#REF!</definedName>
    <definedName name="subs_trf">#REF!</definedName>
    <definedName name="subs1">#REF!</definedName>
    <definedName name="subs2">#REF!</definedName>
    <definedName name="Subs3">#REF!</definedName>
    <definedName name="Subs5">#REF!</definedName>
    <definedName name="SUBSDEP">#REF!</definedName>
    <definedName name="subsnbv">#REF!</definedName>
    <definedName name="SUBSRET">#REF!</definedName>
    <definedName name="SubsYTD3">#REF!</definedName>
    <definedName name="SubsYTD5">#REF!</definedName>
    <definedName name="SX01R02ENABLE">1</definedName>
    <definedName name="SX01R03ENABLE">1</definedName>
    <definedName name="SX01R04ENABLE">1</definedName>
    <definedName name="SX01R05ENABLE">1</definedName>
    <definedName name="SX01R06ENABLE">1</definedName>
    <definedName name="SX01R22ENABLE">1</definedName>
    <definedName name="SXBNDDSP">0</definedName>
    <definedName name="sysClientName">#REF!</definedName>
    <definedName name="sysCountVersions">#REF!</definedName>
    <definedName name="sysFileName">#REF!</definedName>
    <definedName name="sysLastSave">#REF!</definedName>
    <definedName name="sysModelName">#REF!</definedName>
    <definedName name="sysSaveDateFormat">#REF!</definedName>
    <definedName name="sysVerFormat">#REF!</definedName>
    <definedName name="sysVerlblMajor">#REF!</definedName>
    <definedName name="sysVerlblMinor">#REF!</definedName>
    <definedName name="sysVerLogMajor">#REF!</definedName>
    <definedName name="sysVerLogMinor">#REF!</definedName>
    <definedName name="sysVerPrefixMajor">#REF!</definedName>
    <definedName name="sysVerPrefixMinor">#REF!</definedName>
    <definedName name="sysVersion">#REF!</definedName>
    <definedName name="Table_2.3">#REF!</definedName>
    <definedName name="Table_4.1">#REF!</definedName>
    <definedName name="Table_4.4">#REF!</definedName>
    <definedName name="Table_X2">#REF!</definedName>
    <definedName name="TableName">"Dummy"</definedName>
    <definedName name="Team">#REF!</definedName>
    <definedName name="Template.WIRE">"DBACCESS"</definedName>
    <definedName name="Testing">#REF!</definedName>
    <definedName name="Thousand">#REF!</definedName>
    <definedName name="Title">#REF!</definedName>
    <definedName name="TITLE1" localSheetId="2">_xll.SUBNM("transpower:FLT Scn","","0708B-F01")</definedName>
    <definedName name="TITLE1" localSheetId="3">_xll.SUBNM("transpower:FLT Scn","","0708B-F01")</definedName>
    <definedName name="TITLE1" localSheetId="4">_xll.SUBNM("transpower:FLT Scn","","0708B-F01")</definedName>
    <definedName name="TITLE1" localSheetId="5">_xll.SUBNM("transpower:FLT Scn","","0708B-F01")</definedName>
    <definedName name="TITLE1" localSheetId="6">_xll.SUBNM("transpower:FLT Scn","","0708B-F01")</definedName>
    <definedName name="TITLE1" localSheetId="7">_xll.SUBNM("transpower:FLT Scn","","0708B-F01")</definedName>
    <definedName name="TITLE1" localSheetId="8">_xll.SUBNM("transpower:FLT Scn","","0708B-F01")</definedName>
    <definedName name="TITLE1" localSheetId="1">_xll.SUBNM("transpower:FLT Scn","","0708B-F01")</definedName>
    <definedName name="TITLE1" localSheetId="0">_xll.SUBNM("transpower:FLT Scn","","0708B-F01")</definedName>
    <definedName name="TITLE1">_xll.SUBNM("transpower:FLT Scn","","0708B-F01")</definedName>
    <definedName name="TITLE10" localSheetId="2">_xll.SUBNM("transpower:FLT Scn","","0708B-F01")</definedName>
    <definedName name="TITLE10" localSheetId="3">_xll.SUBNM("transpower:FLT Scn","","0708B-F01")</definedName>
    <definedName name="TITLE10" localSheetId="4">_xll.SUBNM("transpower:FLT Scn","","0708B-F01")</definedName>
    <definedName name="TITLE10" localSheetId="5">_xll.SUBNM("transpower:FLT Scn","","0708B-F01")</definedName>
    <definedName name="TITLE10" localSheetId="6">_xll.SUBNM("transpower:FLT Scn","","0708B-F01")</definedName>
    <definedName name="TITLE10" localSheetId="7">_xll.SUBNM("transpower:FLT Scn","","0708B-F01")</definedName>
    <definedName name="TITLE10" localSheetId="8">_xll.SUBNM("transpower:FLT Scn","","0708B-F01")</definedName>
    <definedName name="TITLE10" localSheetId="1">_xll.SUBNM("transpower:FLT Scn","","0708B-F01")</definedName>
    <definedName name="TITLE10" localSheetId="0">_xll.SUBNM("transpower:FLT Scn","","0708B-F01")</definedName>
    <definedName name="TITLE10">_xll.SUBNM("transpower:FLT Scn","","0708B-F01")</definedName>
    <definedName name="TITLE11" localSheetId="2">_xll.SUBNM("transpower:FLT Rev","","SO")</definedName>
    <definedName name="TITLE11" localSheetId="3">_xll.SUBNM("transpower:FLT Rev","","SO")</definedName>
    <definedName name="TITLE11" localSheetId="4">_xll.SUBNM("transpower:FLT Rev","","SO")</definedName>
    <definedName name="TITLE11" localSheetId="5">_xll.SUBNM("transpower:FLT Rev","","SO")</definedName>
    <definedName name="TITLE11" localSheetId="6">_xll.SUBNM("transpower:FLT Rev","","SO")</definedName>
    <definedName name="TITLE11" localSheetId="7">_xll.SUBNM("transpower:FLT Rev","","SO")</definedName>
    <definedName name="TITLE11" localSheetId="8">_xll.SUBNM("transpower:FLT Rev","","SO")</definedName>
    <definedName name="TITLE11" localSheetId="1">_xll.SUBNM("transpower:FLT Rev","","SO")</definedName>
    <definedName name="TITLE11" localSheetId="0">_xll.SUBNM("transpower:FLT Rev","","SO")</definedName>
    <definedName name="TITLE11">_xll.SUBNM("transpower:FLT Rev","","SO")</definedName>
    <definedName name="TITLE1ALIAS">"Description"</definedName>
    <definedName name="TITLE2" localSheetId="2">_xll.SUBNM("transpower:FLT Rev","","SO")</definedName>
    <definedName name="TITLE2" localSheetId="3">_xll.SUBNM("transpower:FLT Rev","","SO")</definedName>
    <definedName name="TITLE2" localSheetId="4">_xll.SUBNM("transpower:FLT Rev","","SO")</definedName>
    <definedName name="TITLE2" localSheetId="5">_xll.SUBNM("transpower:FLT Rev","","SO")</definedName>
    <definedName name="TITLE2" localSheetId="6">_xll.SUBNM("transpower:FLT Rev","","SO")</definedName>
    <definedName name="TITLE2" localSheetId="7">_xll.SUBNM("transpower:FLT Rev","","SO")</definedName>
    <definedName name="TITLE2" localSheetId="8">_xll.SUBNM("transpower:FLT Rev","","SO")</definedName>
    <definedName name="TITLE2" localSheetId="1">_xll.SUBNM("transpower:FLT Rev","","SO")</definedName>
    <definedName name="TITLE2" localSheetId="0">_xll.SUBNM("transpower:FLT Rev","","SO")</definedName>
    <definedName name="TITLE2">_xll.SUBNM("transpower:FLT Rev","","SO")</definedName>
    <definedName name="TITLE3ALIAS">"Scenario &amp; Description"</definedName>
    <definedName name="TITLE4" localSheetId="2">_xll.SUBNM("transpower:FLT Scn","","0708B-F01")</definedName>
    <definedName name="TITLE4" localSheetId="3">_xll.SUBNM("transpower:FLT Scn","","0708B-F01")</definedName>
    <definedName name="TITLE4" localSheetId="4">_xll.SUBNM("transpower:FLT Scn","","0708B-F01")</definedName>
    <definedName name="TITLE4" localSheetId="5">_xll.SUBNM("transpower:FLT Scn","","0708B-F01")</definedName>
    <definedName name="TITLE4" localSheetId="6">_xll.SUBNM("transpower:FLT Scn","","0708B-F01")</definedName>
    <definedName name="TITLE4" localSheetId="7">_xll.SUBNM("transpower:FLT Scn","","0708B-F01")</definedName>
    <definedName name="TITLE4" localSheetId="8">_xll.SUBNM("transpower:FLT Scn","","0708B-F01")</definedName>
    <definedName name="TITLE4" localSheetId="1">_xll.SUBNM("transpower:FLT Scn","","0708B-F01")</definedName>
    <definedName name="TITLE4" localSheetId="0">_xll.SUBNM("transpower:FLT Scn","","0708B-F01")</definedName>
    <definedName name="TITLE4">_xll.SUBNM("transpower:FLT Scn","","0708B-F01")</definedName>
    <definedName name="TITLE5" localSheetId="2">_xll.SUBNM("transpower:FLT Rev","","SO")</definedName>
    <definedName name="TITLE5" localSheetId="3">_xll.SUBNM("transpower:FLT Rev","","SO")</definedName>
    <definedName name="TITLE5" localSheetId="4">_xll.SUBNM("transpower:FLT Rev","","SO")</definedName>
    <definedName name="TITLE5" localSheetId="5">_xll.SUBNM("transpower:FLT Rev","","SO")</definedName>
    <definedName name="TITLE5" localSheetId="6">_xll.SUBNM("transpower:FLT Rev","","SO")</definedName>
    <definedName name="TITLE5" localSheetId="7">_xll.SUBNM("transpower:FLT Rev","","SO")</definedName>
    <definedName name="TITLE5" localSheetId="8">_xll.SUBNM("transpower:FLT Rev","","SO")</definedName>
    <definedName name="TITLE5" localSheetId="1">_xll.SUBNM("transpower:FLT Rev","","SO")</definedName>
    <definedName name="TITLE5" localSheetId="0">_xll.SUBNM("transpower:FLT Rev","","SO")</definedName>
    <definedName name="TITLE5">_xll.SUBNM("transpower:FLT Rev","","SO")</definedName>
    <definedName name="TITLE7" localSheetId="2">_xll.SUBNM("transpower:FLT Scn","","0708B-F01")</definedName>
    <definedName name="TITLE7" localSheetId="3">_xll.SUBNM("transpower:FLT Scn","","0708B-F01")</definedName>
    <definedName name="TITLE7" localSheetId="4">_xll.SUBNM("transpower:FLT Scn","","0708B-F01")</definedName>
    <definedName name="TITLE7" localSheetId="5">_xll.SUBNM("transpower:FLT Scn","","0708B-F01")</definedName>
    <definedName name="TITLE7" localSheetId="6">_xll.SUBNM("transpower:FLT Scn","","0708B-F01")</definedName>
    <definedName name="TITLE7" localSheetId="7">_xll.SUBNM("transpower:FLT Scn","","0708B-F01")</definedName>
    <definedName name="TITLE7" localSheetId="8">_xll.SUBNM("transpower:FLT Scn","","0708B-F01")</definedName>
    <definedName name="TITLE7" localSheetId="1">_xll.SUBNM("transpower:FLT Scn","","0708B-F01")</definedName>
    <definedName name="TITLE7" localSheetId="0">_xll.SUBNM("transpower:FLT Scn","","0708B-F01")</definedName>
    <definedName name="TITLE7">_xll.SUBNM("transpower:FLT Scn","","0708B-F01")</definedName>
    <definedName name="TITLE9" localSheetId="2">_xll.SUBNM("transpower:FLT Rev","","SO")</definedName>
    <definedName name="TITLE9" localSheetId="3">_xll.SUBNM("transpower:FLT Rev","","SO")</definedName>
    <definedName name="TITLE9" localSheetId="4">_xll.SUBNM("transpower:FLT Rev","","SO")</definedName>
    <definedName name="TITLE9" localSheetId="5">_xll.SUBNM("transpower:FLT Rev","","SO")</definedName>
    <definedName name="TITLE9" localSheetId="6">_xll.SUBNM("transpower:FLT Rev","","SO")</definedName>
    <definedName name="TITLE9" localSheetId="7">_xll.SUBNM("transpower:FLT Rev","","SO")</definedName>
    <definedName name="TITLE9" localSheetId="8">_xll.SUBNM("transpower:FLT Rev","","SO")</definedName>
    <definedName name="TITLE9" localSheetId="1">_xll.SUBNM("transpower:FLT Rev","","SO")</definedName>
    <definedName name="TITLE9" localSheetId="0">_xll.SUBNM("transpower:FLT Rev","","SO")</definedName>
    <definedName name="TITLE9">_xll.SUBNM("transpower:FLT Rev","","SO")</definedName>
    <definedName name="tlan">#REF!</definedName>
    <definedName name="tlan2">#REF!</definedName>
    <definedName name="TLAN3">#REF!</definedName>
    <definedName name="tlan4">#REF!</definedName>
    <definedName name="TLANDEP\">#REF!</definedName>
    <definedName name="tm1\\_0_C">#REF!</definedName>
    <definedName name="tm1\\_0_H">"{ ""server"" : ""http://ndctm1-prdapp01.transpower.co.nz"", ""cube"" : ""{ \""server\"" : \""Transpower\"", \""cube\"" : \""TP_Project_ReportingD2\""}""}"</definedName>
    <definedName name="tm1\\_0_H_1">"{ ""server"" : ""http://ndctm1-prdapp01.transpower.co.nz/"", ""cube"" : ""{ \""server\"" : \""Transpower\"", \""cube\"" : \""FM_TTYM\""}""}"</definedName>
    <definedName name="tm1\\_0_L">#REF!</definedName>
    <definedName name="tm1\\_0_R">#REF!</definedName>
    <definedName name="tm1\\_0_S">#REF!</definedName>
    <definedName name="tm1\\_0_T">#REF!</definedName>
    <definedName name="tm1\\_1_H">"{ ""server"" : ""http://ndctm1-prdapp01.transpower.co.nz"", ""cube"" : ""{ \""server\"" : \""Transpower\"", \""cube\"" : \""FM_TTYM\""}""}"</definedName>
    <definedName name="tm1\\_2_H">"{ ""server"" : ""http://ndctm1-prdapp01.transpower.co.nz"", ""cube"" : ""{ \""server\"" : \""Transpower\"", \""cube\"" : \""TP_Project_ReportingD2\""}""}"</definedName>
    <definedName name="tm1\\_3_H">"{ ""server"" : ""http://ndctm1-prdapp01.transpower.co.nz"", ""cube"" : ""{ \""server\"" : \""Transpower\"", \""cube\"" : \""TP_Project_ReportingD2\""}""}"</definedName>
    <definedName name="tm1\\_4_H">"{ ""server"" : ""http://ndctm1-prdapp01.transpower.co.nz"", ""cube"" : ""{ \""server\"" : \""Transpower\"", \""cube\"" : \""TP_Project_ReportingD2\""}""}"</definedName>
    <definedName name="tm1\\_5_H">"{ ""server"" : ""http://ndctm1-prdapp01.transpower.co.nz"", ""cube"" : ""{ \""server\"" : \""Transpower\"", \""cube\"" : \""FM_TTYM\""}""}"</definedName>
    <definedName name="tm1\\_6_H">"{ ""server"" : ""http://ndctm1-prdapp01.transpower.co.nz"", ""cube"" : ""{ \""server\"" : \""Transpower\"", \""cube\"" : \""FM_TTYM\""}""}"</definedName>
    <definedName name="tm1\\_7_H">"{ ""server"" : ""http://ndctm1-prdapp01.transpower.co.nz"", ""cube"" : ""{ \""server\"" : \""Transpower\"", \""cube\"" : \""FM_TTYM\""}""}"</definedName>
    <definedName name="TM1REBUILDOPTION">1</definedName>
    <definedName name="TM1RPTFMTRNG2">#REF!</definedName>
    <definedName name="tpnz">#REF!</definedName>
    <definedName name="tprm">#REF!</definedName>
    <definedName name="TPRM_SCENARIO">#REF!</definedName>
    <definedName name="TPRM_VALUES">#REF!</definedName>
    <definedName name="TRAN">#REF!</definedName>
    <definedName name="tran_add">#REF!</definedName>
    <definedName name="TRAN_DEP">#REF!</definedName>
    <definedName name="TRAN_DEPRET">#REF!</definedName>
    <definedName name="TRAN_NBV">#REF!</definedName>
    <definedName name="tran_ret">#REF!</definedName>
    <definedName name="tran_trf">#REF!</definedName>
    <definedName name="TRAN3">#REF!</definedName>
    <definedName name="trannbv">#REF!</definedName>
    <definedName name="TRANRET">#REF!</definedName>
    <definedName name="Trans_RCP3">#REF!</definedName>
    <definedName name="Trans_RCP4">#REF!</definedName>
    <definedName name="Trans_RCP5">#REF!</definedName>
    <definedName name="Trans3">#REF!</definedName>
    <definedName name="Trans5">#REF!</definedName>
    <definedName name="TransYTD3">#REF!</definedName>
    <definedName name="TransYTD5">#REF!</definedName>
    <definedName name="TRANTRF">#REF!</definedName>
    <definedName name="trialbalance">#REF!</definedName>
    <definedName name="Type">#REF!</definedName>
    <definedName name="Type_2">#REF!</definedName>
    <definedName name="unapproved_listed">#REF!</definedName>
    <definedName name="unapproved_major">#REF!</definedName>
    <definedName name="UnplannedSysMins">#REF!</definedName>
    <definedName name="value">#REF!</definedName>
    <definedName name="Values">#REF!</definedName>
    <definedName name="Version.WIRE">1</definedName>
    <definedName name="WACC">#REF!</definedName>
    <definedName name="WACC2_pt">#REF!</definedName>
    <definedName name="Wholesale">#REF!</definedName>
    <definedName name="WorkTypeNew">#REF!</definedName>
    <definedName name="WorkTypeOldData">#REF!</definedName>
    <definedName name="xcaxc">#REF!</definedName>
    <definedName name="XXX">#REF!</definedName>
    <definedName name="XXXX">#REF!</definedName>
    <definedName name="Year">#REF!</definedName>
    <definedName name="YEAR_CURRENT">#REF!</definedName>
    <definedName name="YEAR_INDEX">#REF!</definedName>
    <definedName name="YEAR_UPCOMING">#REF!</definedName>
    <definedName name="Year0Column">COLUMN(#REF!)-1</definedName>
    <definedName name="Years">#REF!</definedName>
    <definedName name="yeartodate">#REF!</definedName>
    <definedName name="YiY">#REF!</definedName>
    <definedName name="YTD_Varianc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1" i="10" l="1"/>
  <c r="J13" i="10"/>
  <c r="I10" i="9"/>
  <c r="I11" i="9"/>
  <c r="I12" i="9"/>
  <c r="I13" i="9"/>
  <c r="I14" i="9"/>
  <c r="I15" i="9"/>
  <c r="I18" i="9"/>
  <c r="I19" i="9"/>
  <c r="I20" i="9"/>
  <c r="I21" i="9"/>
  <c r="I22" i="9"/>
  <c r="I23" i="9"/>
  <c r="U5" i="7"/>
  <c r="V5" i="7"/>
  <c r="W5" i="7"/>
  <c r="U6" i="7"/>
  <c r="V6" i="7"/>
  <c r="W6" i="7"/>
  <c r="U7" i="7"/>
  <c r="V7" i="7"/>
  <c r="V11" i="7" s="1"/>
  <c r="W7" i="7"/>
  <c r="U8" i="7"/>
  <c r="V8" i="7"/>
  <c r="W8" i="7"/>
  <c r="U9" i="7"/>
  <c r="V9" i="7"/>
  <c r="W9" i="7"/>
  <c r="U10" i="7"/>
  <c r="V10" i="7"/>
  <c r="W10" i="7"/>
  <c r="E11" i="7"/>
  <c r="F11" i="7"/>
  <c r="G11" i="7"/>
  <c r="H11" i="7"/>
  <c r="I11" i="7"/>
  <c r="J11" i="7"/>
  <c r="K11" i="7"/>
  <c r="L11" i="7"/>
  <c r="M11" i="7"/>
  <c r="N11" i="7"/>
  <c r="O11" i="7"/>
  <c r="P11" i="7"/>
  <c r="Q11" i="7"/>
  <c r="R11" i="7"/>
  <c r="S11" i="7"/>
  <c r="U12" i="7"/>
  <c r="V12" i="7"/>
  <c r="W12" i="7"/>
  <c r="U13" i="7"/>
  <c r="V13" i="7"/>
  <c r="W13" i="7"/>
  <c r="U14" i="7"/>
  <c r="V14" i="7"/>
  <c r="W14" i="7"/>
  <c r="U15" i="7"/>
  <c r="V15" i="7"/>
  <c r="W15" i="7"/>
  <c r="U16" i="7"/>
  <c r="V16" i="7"/>
  <c r="W16" i="7"/>
  <c r="U17" i="7"/>
  <c r="V17" i="7"/>
  <c r="W17" i="7"/>
  <c r="U18" i="7"/>
  <c r="V18" i="7"/>
  <c r="W18" i="7"/>
  <c r="U19" i="7"/>
  <c r="V19" i="7"/>
  <c r="W19" i="7"/>
  <c r="U20" i="7"/>
  <c r="V20" i="7"/>
  <c r="W20" i="7"/>
  <c r="U21" i="7"/>
  <c r="V21" i="7"/>
  <c r="W21" i="7"/>
  <c r="E22" i="7"/>
  <c r="F22" i="7"/>
  <c r="G22" i="7"/>
  <c r="H22" i="7"/>
  <c r="I22" i="7"/>
  <c r="J22" i="7"/>
  <c r="K22" i="7"/>
  <c r="L22" i="7"/>
  <c r="M22" i="7"/>
  <c r="N22" i="7"/>
  <c r="O22" i="7"/>
  <c r="P22" i="7"/>
  <c r="Q22" i="7"/>
  <c r="R22" i="7"/>
  <c r="S22" i="7"/>
  <c r="U23" i="7"/>
  <c r="V23" i="7"/>
  <c r="W23" i="7"/>
  <c r="U24" i="7"/>
  <c r="V24" i="7"/>
  <c r="W24" i="7"/>
  <c r="U25" i="7"/>
  <c r="V25" i="7"/>
  <c r="W25" i="7"/>
  <c r="U26" i="7"/>
  <c r="V26" i="7"/>
  <c r="W26" i="7"/>
  <c r="E27" i="7"/>
  <c r="E28" i="7" s="1"/>
  <c r="F27" i="7"/>
  <c r="F28" i="7" s="1"/>
  <c r="G27" i="7"/>
  <c r="H27" i="7"/>
  <c r="I27" i="7"/>
  <c r="J27" i="7"/>
  <c r="K27" i="7"/>
  <c r="L27" i="7"/>
  <c r="M27" i="7"/>
  <c r="N27" i="7"/>
  <c r="O27" i="7"/>
  <c r="P27" i="7"/>
  <c r="Q27" i="7"/>
  <c r="Q28" i="7" s="1"/>
  <c r="R27" i="7"/>
  <c r="R28" i="7" s="1"/>
  <c r="S27" i="7"/>
  <c r="S28" i="7"/>
  <c r="U5" i="6"/>
  <c r="V5" i="6"/>
  <c r="W5" i="6"/>
  <c r="U6" i="6"/>
  <c r="V6" i="6"/>
  <c r="W6" i="6"/>
  <c r="U7" i="6"/>
  <c r="V7" i="6"/>
  <c r="W7" i="6"/>
  <c r="U8" i="6"/>
  <c r="V8" i="6"/>
  <c r="W8" i="6"/>
  <c r="U9" i="6"/>
  <c r="V9" i="6"/>
  <c r="W9" i="6"/>
  <c r="U10" i="6"/>
  <c r="V10" i="6"/>
  <c r="W10" i="6"/>
  <c r="U11" i="6"/>
  <c r="V11" i="6"/>
  <c r="W11" i="6"/>
  <c r="U12" i="6"/>
  <c r="V12" i="6"/>
  <c r="W12" i="6"/>
  <c r="U13" i="6"/>
  <c r="V13" i="6"/>
  <c r="W13" i="6"/>
  <c r="U14" i="6"/>
  <c r="V14" i="6"/>
  <c r="W14" i="6"/>
  <c r="U15" i="6"/>
  <c r="V15" i="6"/>
  <c r="W15" i="6"/>
  <c r="U16" i="6"/>
  <c r="V16" i="6"/>
  <c r="W16" i="6"/>
  <c r="U17" i="6"/>
  <c r="V17" i="6"/>
  <c r="W17" i="6"/>
  <c r="U18" i="6"/>
  <c r="U31" i="6" s="1"/>
  <c r="V18" i="6"/>
  <c r="W18" i="6"/>
  <c r="W31" i="6" s="1"/>
  <c r="U19" i="6"/>
  <c r="V19" i="6"/>
  <c r="W19" i="6"/>
  <c r="U20" i="6"/>
  <c r="V20" i="6"/>
  <c r="W20" i="6"/>
  <c r="W32" i="6" s="1"/>
  <c r="U21" i="6"/>
  <c r="U34" i="6" s="1"/>
  <c r="V21" i="6"/>
  <c r="V34" i="6" s="1"/>
  <c r="W21" i="6"/>
  <c r="W34" i="6" s="1"/>
  <c r="U22" i="6"/>
  <c r="U35" i="6" s="1"/>
  <c r="V22" i="6"/>
  <c r="V35" i="6" s="1"/>
  <c r="W22" i="6"/>
  <c r="W35" i="6" s="1"/>
  <c r="U23" i="6"/>
  <c r="V23" i="6"/>
  <c r="W23" i="6"/>
  <c r="U24" i="6"/>
  <c r="U37" i="6" s="1"/>
  <c r="V24" i="6"/>
  <c r="V37" i="6" s="1"/>
  <c r="W24" i="6"/>
  <c r="W37" i="6" s="1"/>
  <c r="E25" i="6"/>
  <c r="F25" i="6"/>
  <c r="G25" i="6"/>
  <c r="H25" i="6"/>
  <c r="I25" i="6"/>
  <c r="J25" i="6"/>
  <c r="K25" i="6"/>
  <c r="L25" i="6"/>
  <c r="M25" i="6"/>
  <c r="N25" i="6"/>
  <c r="O25" i="6"/>
  <c r="P25" i="6"/>
  <c r="Q25" i="6"/>
  <c r="R25" i="6"/>
  <c r="S25" i="6"/>
  <c r="E28" i="6"/>
  <c r="F28" i="6"/>
  <c r="G28" i="6"/>
  <c r="H28" i="6"/>
  <c r="I28" i="6"/>
  <c r="J28" i="6"/>
  <c r="K28" i="6"/>
  <c r="L28" i="6"/>
  <c r="M28" i="6"/>
  <c r="N28" i="6"/>
  <c r="O28" i="6"/>
  <c r="P28" i="6"/>
  <c r="Q28" i="6"/>
  <c r="R28" i="6"/>
  <c r="S28" i="6"/>
  <c r="E29" i="6"/>
  <c r="F29" i="6"/>
  <c r="G29" i="6"/>
  <c r="H29" i="6"/>
  <c r="I29" i="6"/>
  <c r="J29" i="6"/>
  <c r="K29" i="6"/>
  <c r="L29" i="6"/>
  <c r="M29" i="6"/>
  <c r="N29" i="6"/>
  <c r="O29" i="6"/>
  <c r="P29" i="6"/>
  <c r="Q29" i="6"/>
  <c r="R29" i="6"/>
  <c r="S29" i="6"/>
  <c r="U29" i="6"/>
  <c r="V29" i="6"/>
  <c r="W29" i="6"/>
  <c r="E30" i="6"/>
  <c r="F30" i="6"/>
  <c r="G30" i="6"/>
  <c r="H30" i="6"/>
  <c r="I30" i="6"/>
  <c r="J30" i="6"/>
  <c r="K30" i="6"/>
  <c r="L30" i="6"/>
  <c r="M30" i="6"/>
  <c r="N30" i="6"/>
  <c r="O30" i="6"/>
  <c r="P30" i="6"/>
  <c r="Q30" i="6"/>
  <c r="R30" i="6"/>
  <c r="S30" i="6"/>
  <c r="E31" i="6"/>
  <c r="F31" i="6"/>
  <c r="G31" i="6"/>
  <c r="H31" i="6"/>
  <c r="I31" i="6"/>
  <c r="J31" i="6"/>
  <c r="K31" i="6"/>
  <c r="L31" i="6"/>
  <c r="M31" i="6"/>
  <c r="N31" i="6"/>
  <c r="O31" i="6"/>
  <c r="P31" i="6"/>
  <c r="Q31" i="6"/>
  <c r="R31" i="6"/>
  <c r="S31" i="6"/>
  <c r="E32" i="6"/>
  <c r="F32" i="6"/>
  <c r="G32" i="6"/>
  <c r="H32" i="6"/>
  <c r="I32" i="6"/>
  <c r="J32" i="6"/>
  <c r="K32" i="6"/>
  <c r="L32" i="6"/>
  <c r="M32" i="6"/>
  <c r="N32" i="6"/>
  <c r="O32" i="6"/>
  <c r="P32" i="6"/>
  <c r="Q32" i="6"/>
  <c r="R32" i="6"/>
  <c r="S32" i="6"/>
  <c r="E33" i="6"/>
  <c r="E38" i="6" s="1"/>
  <c r="F33" i="6"/>
  <c r="F38" i="6" s="1"/>
  <c r="G33" i="6"/>
  <c r="G38" i="6" s="1"/>
  <c r="H33" i="6"/>
  <c r="I33" i="6"/>
  <c r="J33" i="6"/>
  <c r="K33" i="6"/>
  <c r="L33" i="6"/>
  <c r="M33" i="6"/>
  <c r="N33" i="6"/>
  <c r="O33" i="6"/>
  <c r="P33" i="6"/>
  <c r="Q33" i="6"/>
  <c r="R33" i="6"/>
  <c r="S33" i="6"/>
  <c r="E34" i="6"/>
  <c r="F34" i="6"/>
  <c r="G34" i="6"/>
  <c r="H34" i="6"/>
  <c r="I34" i="6"/>
  <c r="J34" i="6"/>
  <c r="K34" i="6"/>
  <c r="L34" i="6"/>
  <c r="M34" i="6"/>
  <c r="N34" i="6"/>
  <c r="O34" i="6"/>
  <c r="P34" i="6"/>
  <c r="Q34" i="6"/>
  <c r="R34" i="6"/>
  <c r="S34" i="6"/>
  <c r="E35" i="6"/>
  <c r="F35" i="6"/>
  <c r="G35" i="6"/>
  <c r="H35" i="6"/>
  <c r="I35" i="6"/>
  <c r="J35" i="6"/>
  <c r="K35" i="6"/>
  <c r="L35" i="6"/>
  <c r="M35" i="6"/>
  <c r="N35" i="6"/>
  <c r="O35" i="6"/>
  <c r="P35" i="6"/>
  <c r="Q35" i="6"/>
  <c r="R35" i="6"/>
  <c r="S35" i="6"/>
  <c r="E36" i="6"/>
  <c r="F36" i="6"/>
  <c r="G36" i="6"/>
  <c r="H36" i="6"/>
  <c r="I36" i="6"/>
  <c r="J36" i="6"/>
  <c r="K36" i="6"/>
  <c r="L36" i="6"/>
  <c r="M36" i="6"/>
  <c r="N36" i="6"/>
  <c r="O36" i="6"/>
  <c r="P36" i="6"/>
  <c r="Q36" i="6"/>
  <c r="R36" i="6"/>
  <c r="S36" i="6"/>
  <c r="U36" i="6"/>
  <c r="V36" i="6"/>
  <c r="W36" i="6"/>
  <c r="E37" i="6"/>
  <c r="F37" i="6"/>
  <c r="G37" i="6"/>
  <c r="H37" i="6"/>
  <c r="I37" i="6"/>
  <c r="J37" i="6"/>
  <c r="K37" i="6"/>
  <c r="L37" i="6"/>
  <c r="M37" i="6"/>
  <c r="N37" i="6"/>
  <c r="O37" i="6"/>
  <c r="P37" i="6"/>
  <c r="Q37" i="6"/>
  <c r="R37" i="6"/>
  <c r="S37" i="6"/>
  <c r="U6" i="5"/>
  <c r="V6" i="5"/>
  <c r="W6" i="5"/>
  <c r="U7" i="5"/>
  <c r="V7" i="5"/>
  <c r="W7" i="5"/>
  <c r="U8" i="5"/>
  <c r="V8" i="5"/>
  <c r="W8" i="5"/>
  <c r="U9" i="5"/>
  <c r="V9" i="5"/>
  <c r="W9" i="5"/>
  <c r="U10" i="5"/>
  <c r="V10" i="5"/>
  <c r="W10" i="5"/>
  <c r="U11" i="5"/>
  <c r="V11" i="5"/>
  <c r="W11" i="5"/>
  <c r="U12" i="5"/>
  <c r="V12" i="5"/>
  <c r="W12" i="5"/>
  <c r="U13" i="5"/>
  <c r="V13" i="5"/>
  <c r="W13" i="5"/>
  <c r="U14" i="5"/>
  <c r="V14" i="5"/>
  <c r="W14" i="5"/>
  <c r="U15" i="5"/>
  <c r="V15" i="5"/>
  <c r="W15" i="5"/>
  <c r="U16" i="5"/>
  <c r="V16" i="5"/>
  <c r="W16" i="5"/>
  <c r="E17" i="5"/>
  <c r="F17" i="5"/>
  <c r="G17" i="5"/>
  <c r="H17" i="5"/>
  <c r="I17" i="5"/>
  <c r="J17" i="5"/>
  <c r="K17" i="5"/>
  <c r="L17" i="5"/>
  <c r="M17" i="5"/>
  <c r="N17" i="5"/>
  <c r="O17" i="5"/>
  <c r="P17" i="5"/>
  <c r="Q17" i="5"/>
  <c r="R17" i="5"/>
  <c r="S17" i="5"/>
  <c r="U20" i="5"/>
  <c r="V20" i="5"/>
  <c r="W20" i="5"/>
  <c r="I10" i="4"/>
  <c r="J8" i="4"/>
  <c r="P8" i="4"/>
  <c r="R10" i="4"/>
  <c r="S10" i="4"/>
  <c r="T10" i="4"/>
  <c r="F10" i="4"/>
  <c r="N10" i="4"/>
  <c r="P9" i="4"/>
  <c r="V9" i="4"/>
  <c r="L10" i="4"/>
  <c r="J13" i="4"/>
  <c r="P13" i="4"/>
  <c r="V13" i="4"/>
  <c r="P14" i="4"/>
  <c r="J15" i="4"/>
  <c r="P15" i="4"/>
  <c r="V15" i="4"/>
  <c r="P16" i="4"/>
  <c r="J17" i="4"/>
  <c r="P17" i="4"/>
  <c r="V17" i="4"/>
  <c r="J18" i="4"/>
  <c r="V18" i="4"/>
  <c r="J19" i="4"/>
  <c r="P19" i="4"/>
  <c r="P20" i="4"/>
  <c r="V20" i="4"/>
  <c r="J21" i="4"/>
  <c r="V21" i="4"/>
  <c r="G22" i="4"/>
  <c r="H22" i="4"/>
  <c r="J24" i="4"/>
  <c r="J25" i="4"/>
  <c r="P25" i="4"/>
  <c r="V25" i="4"/>
  <c r="J26" i="4"/>
  <c r="P26" i="4"/>
  <c r="V26" i="4"/>
  <c r="E28" i="4"/>
  <c r="F28" i="4"/>
  <c r="G28" i="4"/>
  <c r="H28" i="4"/>
  <c r="I28" i="4"/>
  <c r="J27" i="4"/>
  <c r="J28" i="4" s="1"/>
  <c r="O28" i="4"/>
  <c r="P27" i="4"/>
  <c r="Q28" i="4"/>
  <c r="R28" i="4"/>
  <c r="M28" i="4"/>
  <c r="N28" i="4"/>
  <c r="J30" i="4"/>
  <c r="P30" i="4"/>
  <c r="B10" i="2"/>
  <c r="B13" i="2" s="1"/>
  <c r="B16" i="2" s="1"/>
  <c r="B22" i="2"/>
  <c r="B25" i="2"/>
  <c r="I24" i="9" l="1"/>
  <c r="U32" i="6"/>
  <c r="I16" i="9"/>
  <c r="W17" i="5"/>
  <c r="V30" i="6"/>
  <c r="V17" i="5"/>
  <c r="U11" i="7"/>
  <c r="U17" i="5"/>
  <c r="V32" i="6"/>
  <c r="W11" i="7"/>
  <c r="H38" i="6"/>
  <c r="J28" i="7"/>
  <c r="I28" i="7"/>
  <c r="O10" i="4"/>
  <c r="K10" i="4"/>
  <c r="J14" i="4"/>
  <c r="Q10" i="4"/>
  <c r="U28" i="4"/>
  <c r="M10" i="4"/>
  <c r="S28" i="4"/>
  <c r="S32" i="4" s="1"/>
  <c r="T28" i="4"/>
  <c r="T32" i="4" s="1"/>
  <c r="P21" i="4"/>
  <c r="P22" i="4" s="1"/>
  <c r="F22" i="4"/>
  <c r="F32" i="4" s="1"/>
  <c r="S22" i="4"/>
  <c r="N22" i="4"/>
  <c r="J20" i="4"/>
  <c r="E22" i="4"/>
  <c r="R22" i="4"/>
  <c r="M22" i="4"/>
  <c r="T22" i="4"/>
  <c r="O22" i="4"/>
  <c r="L28" i="4"/>
  <c r="L22" i="4"/>
  <c r="N32" i="4"/>
  <c r="H10" i="4"/>
  <c r="H32" i="4" s="1"/>
  <c r="G10" i="4"/>
  <c r="G32" i="4" s="1"/>
  <c r="V19" i="4"/>
  <c r="U22" i="4"/>
  <c r="P18" i="4"/>
  <c r="J9" i="4"/>
  <c r="P24" i="4"/>
  <c r="I22" i="4"/>
  <c r="I32" i="4" s="1"/>
  <c r="V8" i="4"/>
  <c r="V24" i="4"/>
  <c r="V14" i="4"/>
  <c r="K22" i="4"/>
  <c r="V16" i="4"/>
  <c r="U10" i="4"/>
  <c r="V10" i="4" s="1"/>
  <c r="W22" i="7"/>
  <c r="W27" i="7"/>
  <c r="U22" i="7"/>
  <c r="P28" i="7"/>
  <c r="V27" i="7"/>
  <c r="O28" i="7"/>
  <c r="U27" i="7"/>
  <c r="U28" i="7" s="1"/>
  <c r="G28" i="7"/>
  <c r="N28" i="7"/>
  <c r="H28" i="7"/>
  <c r="M28" i="7"/>
  <c r="L28" i="7"/>
  <c r="V22" i="7"/>
  <c r="K28" i="7"/>
  <c r="L38" i="6"/>
  <c r="K38" i="6"/>
  <c r="V33" i="6"/>
  <c r="V38" i="6" s="1"/>
  <c r="N38" i="6"/>
  <c r="W33" i="6"/>
  <c r="W38" i="6" s="1"/>
  <c r="J38" i="6"/>
  <c r="M38" i="6"/>
  <c r="I38" i="6"/>
  <c r="W30" i="6"/>
  <c r="V31" i="6"/>
  <c r="W25" i="6"/>
  <c r="V28" i="6"/>
  <c r="U30" i="6"/>
  <c r="U25" i="6"/>
  <c r="O38" i="6"/>
  <c r="U33" i="6"/>
  <c r="U38" i="6" s="1"/>
  <c r="S38" i="6"/>
  <c r="R38" i="6"/>
  <c r="Q38" i="6"/>
  <c r="P38" i="6"/>
  <c r="W28" i="6"/>
  <c r="U28" i="6"/>
  <c r="V25" i="6"/>
  <c r="P28" i="4"/>
  <c r="R32" i="4"/>
  <c r="Q32" i="4"/>
  <c r="O32" i="4"/>
  <c r="K28" i="4"/>
  <c r="V27" i="4"/>
  <c r="V30" i="4"/>
  <c r="J16" i="4"/>
  <c r="E10" i="4"/>
  <c r="Q22" i="4"/>
  <c r="V28" i="7" l="1"/>
  <c r="M32" i="4"/>
  <c r="E32" i="4"/>
  <c r="W28" i="7"/>
  <c r="V22" i="4"/>
  <c r="L32" i="4"/>
  <c r="U32" i="4"/>
  <c r="J10" i="4"/>
  <c r="J22" i="4"/>
  <c r="J32" i="4" s="1"/>
  <c r="V28" i="4"/>
  <c r="V32" i="4" s="1"/>
  <c r="K32" i="4"/>
  <c r="P10" i="4"/>
  <c r="P32" i="4" s="1"/>
</calcChain>
</file>

<file path=xl/sharedStrings.xml><?xml version="1.0" encoding="utf-8"?>
<sst xmlns="http://schemas.openxmlformats.org/spreadsheetml/2006/main" count="472" uniqueCount="291">
  <si>
    <t xml:space="preserve">  </t>
  </si>
  <si>
    <t>Integrated Transmission Plan 2026</t>
  </si>
  <si>
    <t>September 2026</t>
  </si>
  <si>
    <t>Contents</t>
  </si>
  <si>
    <t>Expenditure summary</t>
  </si>
  <si>
    <t>Sets out the actual and forecast base capex and opex on a constant basis.</t>
  </si>
  <si>
    <t>Operating expenditure</t>
  </si>
  <si>
    <t>Sets out operating expenditure by expenditure category on a constant.</t>
  </si>
  <si>
    <t>Base capital expenditure</t>
  </si>
  <si>
    <t>Sets out Base Capex by asset grouping on a constant basis including interest during construction.</t>
  </si>
  <si>
    <t>Major capex and Listed projects expenditure</t>
  </si>
  <si>
    <t xml:space="preserve">Sets out Major Capital and Listed projects: approved, under development and both listed and other reconductoring. </t>
  </si>
  <si>
    <t>Major capex - outputs</t>
  </si>
  <si>
    <t>Describes the approved capex outputs, major capex allowances and indicative commissioning dates</t>
  </si>
  <si>
    <t>Grid Performance targets</t>
  </si>
  <si>
    <t>Measures (GP1 and GP2) measuring the number and average duration of unplanned interruptions.</t>
  </si>
  <si>
    <t>Asset Performance and Health</t>
  </si>
  <si>
    <t xml:space="preserve">Asset performance caps, collars, targets, quality standards and incentive summary for our revenue linked performance measures (AP1 and AP2), and asset health targets for asset classes with an AHI of 8 or higher. </t>
  </si>
  <si>
    <t>1. Expenditure summary</t>
  </si>
  <si>
    <t>This schedule presents an overview of all forecast expenditure during regulatory control periods four, five and six (RCP4, RCP5 and RCP6). All figures are presented in constant 2025/26 dollars. For capital expenditure (capex) we include the forecast 
cost of interest during construction. This approach is consistent with the way our base capex allowances are set. Major projects are enhancement and development (E&amp;D) projects with a value in 
in excess of $30 million. Listed projects are base capex projects for which we need to apply during RCP4 for an increase in our base capex allowance.</t>
  </si>
  <si>
    <t>Summary of RCP4 expenditure, constant 2025/26 $m</t>
  </si>
  <si>
    <t>RCP4</t>
  </si>
  <si>
    <t>RCP5</t>
  </si>
  <si>
    <t>RCP6</t>
  </si>
  <si>
    <t>This sheet sets out base capex and opex actuals and forecast</t>
  </si>
  <si>
    <t>Actual</t>
  </si>
  <si>
    <t>Forecast</t>
  </si>
  <si>
    <t xml:space="preserve">2025/26 </t>
  </si>
  <si>
    <t xml:space="preserve">2026/27 </t>
  </si>
  <si>
    <t xml:space="preserve">2027/28 </t>
  </si>
  <si>
    <t xml:space="preserve">2028/29 </t>
  </si>
  <si>
    <t xml:space="preserve">2029/30 </t>
  </si>
  <si>
    <t>RCP4 Total</t>
  </si>
  <si>
    <t xml:space="preserve">2030/31 </t>
  </si>
  <si>
    <t>2031/32</t>
  </si>
  <si>
    <t>2032/33</t>
  </si>
  <si>
    <t>2033/34</t>
  </si>
  <si>
    <t>2034/35</t>
  </si>
  <si>
    <t>RCP5 Total</t>
  </si>
  <si>
    <t xml:space="preserve">2035/36 </t>
  </si>
  <si>
    <t xml:space="preserve">2036/37 </t>
  </si>
  <si>
    <t xml:space="preserve">2037/38 </t>
  </si>
  <si>
    <t xml:space="preserve">2038/39 </t>
  </si>
  <si>
    <t xml:space="preserve">2039/40 </t>
  </si>
  <si>
    <t>RCP6 Total</t>
  </si>
  <si>
    <t>Opex</t>
  </si>
  <si>
    <t>Network opex</t>
  </si>
  <si>
    <t>Non-Network opex</t>
  </si>
  <si>
    <t>Total opex</t>
  </si>
  <si>
    <t xml:space="preserve"> Base Capex</t>
  </si>
  <si>
    <t>Renewal</t>
  </si>
  <si>
    <t>Substations</t>
  </si>
  <si>
    <t>Buildings &amp; Grounds</t>
  </si>
  <si>
    <t>Transmission Lines</t>
  </si>
  <si>
    <t>HVDC &amp; reactive assets</t>
  </si>
  <si>
    <t>Secondary Assets</t>
  </si>
  <si>
    <t>Other</t>
  </si>
  <si>
    <t>E&amp;D</t>
  </si>
  <si>
    <t>Resilience</t>
  </si>
  <si>
    <t>ICT</t>
  </si>
  <si>
    <t>Business support capex</t>
  </si>
  <si>
    <t>Total base capex</t>
  </si>
  <si>
    <t>Major Capex</t>
  </si>
  <si>
    <t>Approved Major Capex</t>
  </si>
  <si>
    <t>Unallocated adjustments</t>
  </si>
  <si>
    <t>Capex spend including adjustments</t>
  </si>
  <si>
    <t>Under development</t>
  </si>
  <si>
    <t>Total Major Capex</t>
  </si>
  <si>
    <t>check</t>
  </si>
  <si>
    <t>Listed projects</t>
  </si>
  <si>
    <t>Total listed and other conductor replacement expenditure</t>
  </si>
  <si>
    <t>Proposed capex and opex</t>
  </si>
  <si>
    <t>2. Operating expenditure, constant 2025/26 $m</t>
  </si>
  <si>
    <t xml:space="preserve">RCP5 </t>
  </si>
  <si>
    <t>RCP Totals</t>
  </si>
  <si>
    <t>This sheet sets out base opex actuals and forecast</t>
  </si>
  <si>
    <t xml:space="preserve">Actual </t>
  </si>
  <si>
    <t>Forcast</t>
  </si>
  <si>
    <t>Expenditure Category</t>
  </si>
  <si>
    <t>Preventive Maintenance</t>
  </si>
  <si>
    <t>Predictive Maintenance</t>
  </si>
  <si>
    <t>Corrective Maintenance</t>
  </si>
  <si>
    <t>Proactive Maintenance</t>
  </si>
  <si>
    <t xml:space="preserve">Asset Management and Operations </t>
  </si>
  <si>
    <t>Sustainability</t>
  </si>
  <si>
    <t>Non-network opex</t>
  </si>
  <si>
    <t>Business Support</t>
  </si>
  <si>
    <t>ICT Opex</t>
  </si>
  <si>
    <t>ICT Software as a Service</t>
  </si>
  <si>
    <t>Insurance</t>
  </si>
  <si>
    <t>Total Opex</t>
  </si>
  <si>
    <t>Capitalised Leases (Cash flow/expenditure value)</t>
  </si>
  <si>
    <t>3. Base capital expenditure, including IDC, constant 2025/26 $m</t>
  </si>
  <si>
    <t>This sheet sets out base capex actuals and forecast</t>
  </si>
  <si>
    <t>Asset Category</t>
  </si>
  <si>
    <t>Asset Class</t>
  </si>
  <si>
    <t>AC Substations</t>
  </si>
  <si>
    <t>Power Transformers</t>
  </si>
  <si>
    <t>Indoor Switchgear</t>
  </si>
  <si>
    <t>Outdoor Switchgear</t>
  </si>
  <si>
    <t>Structures &amp; Buswork</t>
  </si>
  <si>
    <t>Power Cables</t>
  </si>
  <si>
    <t>Other AC Substation Equipment</t>
  </si>
  <si>
    <t>Outdoor 33kV switchyards: Outdoor to Indoor Conversion</t>
  </si>
  <si>
    <t>ACS Buildings &amp; Grounds</t>
  </si>
  <si>
    <t>Structures &amp; Insulators</t>
  </si>
  <si>
    <t>Conductor &amp; hardware</t>
  </si>
  <si>
    <t>Grillage</t>
  </si>
  <si>
    <t>Foundation and Access</t>
  </si>
  <si>
    <t>HVDC</t>
  </si>
  <si>
    <t>Reactive Assets</t>
  </si>
  <si>
    <t>Protection, battery systems and Revenue Meters</t>
  </si>
  <si>
    <t>Substation Management Systems</t>
  </si>
  <si>
    <t>Enhancement and Development</t>
  </si>
  <si>
    <t>Grid E&amp;D</t>
  </si>
  <si>
    <t>ICT capex</t>
  </si>
  <si>
    <t>ICT including XaaS</t>
  </si>
  <si>
    <t>Business support Capex</t>
  </si>
  <si>
    <t>Business support</t>
  </si>
  <si>
    <t>Total capex</t>
  </si>
  <si>
    <t>Summary Base Capex</t>
  </si>
  <si>
    <t>Total Renewal</t>
  </si>
  <si>
    <t>Total Base Capex</t>
  </si>
  <si>
    <t>4. Major capex and listed projects,  including IDC, constant 2025/26 $m</t>
  </si>
  <si>
    <t>This sheet sets out major capex and listed projects actuals and forecast</t>
  </si>
  <si>
    <t>Spend basis $m</t>
  </si>
  <si>
    <t>Waikato &amp; Upper North Island (WUNI) Voltage mgt Stage 1 Statcom</t>
  </si>
  <si>
    <t>Net Zero Grid Pathways - Stage 1.1</t>
  </si>
  <si>
    <t>Western Bay of Plenty Capacity</t>
  </si>
  <si>
    <t>Redclyffe 220 kV Rebuild</t>
  </si>
  <si>
    <t>NZGP 1.2 HVDC Capacity increase &amp; cable replacement stg1</t>
  </si>
  <si>
    <t>Other approved major capex</t>
  </si>
  <si>
    <t>Total approved major capital projects expenditure</t>
  </si>
  <si>
    <t xml:space="preserve">Major capex under development </t>
  </si>
  <si>
    <t>Upper South Island upgrade - Stage 2</t>
  </si>
  <si>
    <t>NZGP 1.2 HVDC Capacity increase &amp; cable replacement stg2</t>
  </si>
  <si>
    <t>Waikato and Upper North Island voltage management stage 2</t>
  </si>
  <si>
    <t>Waikato regional interconnecting capacity</t>
  </si>
  <si>
    <t>NZGP Wairakei Ring transmission constraint</t>
  </si>
  <si>
    <t>Tararua Regional Upgrade</t>
  </si>
  <si>
    <t>Southland Regional Capacity</t>
  </si>
  <si>
    <t>North Canterbury Capacity</t>
  </si>
  <si>
    <t>NZGP2  Central NI New Line</t>
  </si>
  <si>
    <t>ENC Regional capacity</t>
  </si>
  <si>
    <t>Total major capital projects expenditure under development</t>
  </si>
  <si>
    <t>RCP4 Listed HLY-OTA reconductor</t>
  </si>
  <si>
    <t>Haywards bus rationalisation</t>
  </si>
  <si>
    <t>RCP4 Listed OTA-WKM reconductor</t>
  </si>
  <si>
    <t>RCP5 and 6 reconductoring</t>
  </si>
  <si>
    <t>Total Major, Listed and Other projects</t>
  </si>
  <si>
    <r>
      <t>5.</t>
    </r>
    <r>
      <rPr>
        <sz val="7"/>
        <color theme="0"/>
        <rFont val="Calibri"/>
        <family val="2"/>
      </rPr>
      <t xml:space="preserve">               </t>
    </r>
    <r>
      <rPr>
        <sz val="24"/>
        <color theme="0"/>
        <rFont val="Calibri"/>
        <family val="2"/>
      </rPr>
      <t>Major capital expenditure - outputs</t>
    </r>
  </si>
  <si>
    <t>This schedule presents outputs for both approved and under development major capex projects as of April 2026</t>
  </si>
  <si>
    <t>Projects</t>
  </si>
  <si>
    <t>Outputs</t>
  </si>
  <si>
    <t>Status</t>
  </si>
  <si>
    <t>Estimated cost (nominal)</t>
  </si>
  <si>
    <t>Commissioning date (estimate)</t>
  </si>
  <si>
    <t>Approved MCP</t>
  </si>
  <si>
    <t>Waikato and Upper North Island Voltage Management (WUNI) Stage 1</t>
  </si>
  <si>
    <t>1) one dynamic reactive device in the Upper North Island capable of delivering (within 10%) 150 Mvar capacitive to 150 Mvar inductive at nominal voltage 
2) one dynamic reactive device in the Waikato capable of delivering (within 10%) 150 Mvar capacitive to 150 Mvar inductive at nominal voltage
3) a post-fault demand management scheme for the Waikato Upper North Island region
4) preparatory works for Stage 2, including additional investigation, consultation, obtaining property rights and environmental approvals, design work and non-binding tendering for future series capacitors and installation works on the Brownhill_x0002_Whakamaru 1&amp;2 transmission lines (BHL-WKM lines)</t>
  </si>
  <si>
    <t>In progress</t>
  </si>
  <si>
    <t>$173m</t>
  </si>
  <si>
    <t>Net Zero Grid Pathways Stage 1</t>
  </si>
  <si>
    <t>1) HVDC upgrade: installing reactive plant, filter banks and associated equipment to upgrade inter-island HVDC link north transfer availability from 1071 MW to closer to 1200 MW;
2) Central North Island upgrade: increasing transfer capacity north from Bunnythorpe by between 60% to 90% by installing variable line rating and tactical thermal upgrade of Tokaanu-Whakamaru lines and to Bunnythorpe-Tokaanu circuits; duplexing Tokaanu-Whakamaru circuits with Goat conductor; upgrading protection on Huntly-Stratford circuit; replacing the special protection scheme at Tokaanu; and splitting the Bunnythorpe-Ongarue circuit; 
3) Wairakei ring upgrade: increasing transmission capacity by 25% (300 MW) under typical operating conditions by installing tactical thermal upgrading on both circuits of Wairakei-Whakamaru C line and the Edgecumbe-Kawerau 3 circuit on the Ohakuri-Edgecumbe A and Kawerau-Deviation lines; and splitting the Edgecumbe-Kawerau circuit;
4) Preparedness projects: carry out the investigation and design of a number of possible stage two projects.</t>
  </si>
  <si>
    <t>$392.9m</t>
  </si>
  <si>
    <t>Western Bay of Plenty</t>
  </si>
  <si>
    <t>1 install a new 220kV/110kV interconnecting transformer at Kaitemako; 
2 reconductor the interconnection section of the Kaitemako-Tauranga 110kV line to a rating of 200MVA; 3 reconductor the Okere-Te Matai, Okere-Tarukenga, and Kaitemako-Te Matai 110kV lines to a rating of 195 MVA; and 
4 fund a development NTS</t>
  </si>
  <si>
    <t>$86.1m</t>
  </si>
  <si>
    <t xml:space="preserve">1) Raising critical HV plant using equipment stands &amp; access platforms 
2) Supply and installation of new 220 kV electrical equipment  
3) Install digital substation control building </t>
  </si>
  <si>
    <t>$44m</t>
  </si>
  <si>
    <t>NZGP 1.2 HVDC Capacity increase &amp; cable replacement Stage 1</t>
  </si>
  <si>
    <t xml:space="preserve">1) Installing four new undersea electricity cables – with the addition of a fourth cable boosting electricity transfer capacity to 1400 MW
2) New cable termination stations on either side of Cook Strait
3) Spare cable storage
4) A filter bank upgrade at Benmore 
5) A scheme to raise the overload capacity of Pole 2. </t>
  </si>
  <si>
    <t>Approved</t>
  </si>
  <si>
    <t>$128m</t>
  </si>
  <si>
    <t>Early 2030s</t>
  </si>
  <si>
    <t>Unapproved MCP – under consideration by Commerce Commission</t>
  </si>
  <si>
    <t>Upper South Island voltage stability</t>
  </si>
  <si>
    <t>1) Switching station at Orari
2) Switching station at Rangitaha
3) Lines turn ins to switching stations
4) Thermal upgrades of the Norwood-Rangitata circuit to 90°C and Orari-Rangitata circuit to 100°C
5) A total of 150 Mvar shunt capacitor banks at Orari 220kV
6) Automatic over-voltage shunt capacitor and shunt reactor switching scheme</t>
  </si>
  <si>
    <t>Under consideration by Commerce Commission</t>
  </si>
  <si>
    <t>$155m</t>
  </si>
  <si>
    <t>TBC</t>
  </si>
  <si>
    <t>Unapproved MCP – under investigation</t>
  </si>
  <si>
    <t>NZGP 1.2 HVDC Capacity increase &amp; cable replacement Stage 2</t>
  </si>
  <si>
    <t>Possible capacity increase, risk-based replacement of existing cables, and improve link reliability.</t>
  </si>
  <si>
    <t>Investigation currently underway</t>
  </si>
  <si>
    <t xml:space="preserve">$120m (Enhancement cost for fourth cable only.  Cost for 
condition-based cable replacement is included in our Asset 
Management Plan.) </t>
  </si>
  <si>
    <t>Early 2030's</t>
  </si>
  <si>
    <t>Waikato and Upper North Island Voltage Management (WUNI) Stage2</t>
  </si>
  <si>
    <t>Addressing thermal and voltage constraints following on from the WUNI (stage 1) investments. Solution is costed as a series capacitor on the Brownhill– Whakamaru circuits</t>
  </si>
  <si>
    <t>$90m</t>
  </si>
  <si>
    <t>2030-2036</t>
  </si>
  <si>
    <t>Waikato 220/110 kV interconnection capacity</t>
  </si>
  <si>
    <t>Evaluate options to resolve n-1 constraints on the 220/110 kV interconnecting transformers at Hamilton, particularly during low generation on the Waikato 110 kV network. Additionally, this presents an opportunity to look at increasing security of supply to the Waikato region as it is currently supplied on n- security during outages on 220 kV circuits and 220/110 kV interconnectors.</t>
  </si>
  <si>
    <t>$48m</t>
  </si>
  <si>
    <t>Wairakei-Whakamaru capacity</t>
  </si>
  <si>
    <t xml:space="preserve">New 220 kV line between Whakamaru and the Taupō area </t>
  </si>
  <si>
    <t>$266m</t>
  </si>
  <si>
    <t xml:space="preserve">2030-2035 (or earlier), generation development dependent </t>
  </si>
  <si>
    <t>Long list consultation feedback published</t>
  </si>
  <si>
    <t>$25m</t>
  </si>
  <si>
    <t>Generation dependent</t>
  </si>
  <si>
    <t>Cross-Auckland transmission capacity</t>
  </si>
  <si>
    <t xml:space="preserve">Install a fourth 220 kV transmission circuit across Auckland </t>
  </si>
  <si>
    <t>$800m</t>
  </si>
  <si>
    <t>Mid-2030's</t>
  </si>
  <si>
    <t>Lower South Island transmission capacity</t>
  </si>
  <si>
    <t>Potential future transmission constraint modelled, awaiting MCP investigation</t>
  </si>
  <si>
    <t>Needs identification</t>
  </si>
  <si>
    <t>Unapproved Major Capex Projects – investigation scheduled for options analysis</t>
  </si>
  <si>
    <t>Brunswick-Stratford</t>
  </si>
  <si>
    <t xml:space="preserve">Reconductor A line with higher capacity conductor, dismantle B line </t>
  </si>
  <si>
    <t>$113m</t>
  </si>
  <si>
    <t>2026-2030</t>
  </si>
  <si>
    <t>Unapproved Major Capex Projects – investigation scheduled to confirm need</t>
  </si>
  <si>
    <t>Northland 220kV transmission capacity</t>
  </si>
  <si>
    <t>6. RCP4 Grid Performance targets</t>
  </si>
  <si>
    <t>The RCP4 determination contains two revenue-linked grid performance measures:
GP1 measures the total number of unplanned interruptions experienced by each point of service sub-category during a disclosure year. 
GP2 measures the average duration of unplanned interruptions experienced by each point of service sub-category during a disclosure year.
Together, these measures indicate the reliability of the transmission grid from a customer perspective:
GP1 measures how often customers experience transmission interruptions.
GP2 measures how long those interruptions last.
Compliance occurs when interruption frequency (GP1) and interruption duration (GP2) remain below the applicable quality collar (limit) for the relevant customer categories, taking account of the Determination's assessment methodology.
Non-compliance occurs when the GP1 or GP2 quality standard is not met. In practical terms, this means customers experienced either:
More unplanned interruptions than allowed under the quality standards (GP1); or
Longer interruption durations than allowed under the quality standards (GP2).
Green cell shading - grid performance assessed value falls below collar (limit).
Red cell shading - grid performance assessed value exceeds collar (limit).</t>
  </si>
  <si>
    <t>This schedule presents our RCP4 targets for the two grid performance measures (GP1 and GP2) measuring the number and average duration of unplanned interruptions.</t>
  </si>
  <si>
    <t>Quality Standards</t>
  </si>
  <si>
    <t>FY25/26 Performance</t>
  </si>
  <si>
    <t>FY26/27 Performance</t>
  </si>
  <si>
    <t>FY27/28 Performance</t>
  </si>
  <si>
    <t>FY28/29 Performance</t>
  </si>
  <si>
    <t>FY29/30 Performance</t>
  </si>
  <si>
    <t>Measure</t>
  </si>
  <si>
    <t>Cap</t>
  </si>
  <si>
    <t>Target</t>
  </si>
  <si>
    <t>Collar</t>
  </si>
  <si>
    <t>Incentive rate</t>
  </si>
  <si>
    <t>GP1:
 number of interruptions (per annum)</t>
  </si>
  <si>
    <t>$ per interruption</t>
  </si>
  <si>
    <t>N-1 Security High Economic Consequence</t>
  </si>
  <si>
    <t>N-1 Security Material Economic Consequence</t>
  </si>
  <si>
    <t>N Security High Economic Consequence</t>
  </si>
  <si>
    <t>N Security Material Economic Consequence</t>
  </si>
  <si>
    <t>N-1 Security Generator</t>
  </si>
  <si>
    <t>N Security Generator</t>
  </si>
  <si>
    <t>GP2:
 average duration of interruptions (mins)</t>
  </si>
  <si>
    <t>$ per minute</t>
  </si>
  <si>
    <t>7. Asset performance and Health targets</t>
  </si>
  <si>
    <t>Asset performance</t>
  </si>
  <si>
    <t>AP1 (HVDC Energy Availability) measures the annual availability of the HVDC system (primarily Pole 2 and Pole 3) as a percentage of its total capacity over the disclosure year. AP2 (HVAC Asset Availability) measures the percentage availability of specified HVAC transmission assets over the disclosure year.
Transpower is required to achieve annual availability above the regulatory quality standards specified in the RCP4 determination. Compliance occurs when the reported annual availability exceeds the applicable quality standard. Non-compliance occurs when annual availability falls below the relevant quality standard, indicating that asset performance has not met the minimum reliability level required by the Commerce Commission.
Green cell shading - asset availability performance exceeds collar.
Yellow cell shading - asset availability performance equals collar.
Red cell shading - asset availability performance does not exceed collar.</t>
  </si>
  <si>
    <t>This schedule presents the asset performance caps, collars, targets, quality standards and incentive summary.</t>
  </si>
  <si>
    <t>Quality standard</t>
  </si>
  <si>
    <t>$ at risk per year</t>
  </si>
  <si>
    <t>DY 2026 Performance</t>
  </si>
  <si>
    <t>DY 2026 Output</t>
  </si>
  <si>
    <t>DY 2027 Performance</t>
  </si>
  <si>
    <t>DY 2027 Output</t>
  </si>
  <si>
    <t>DY 2028 Performance</t>
  </si>
  <si>
    <t>DY 2028 Output</t>
  </si>
  <si>
    <t>DY 2029 Performance</t>
  </si>
  <si>
    <t>DY 2029 Output</t>
  </si>
  <si>
    <t>DY 2030 Performance</t>
  </si>
  <si>
    <t>DY 2030 Output</t>
  </si>
  <si>
    <t>AP1: HVDC availability (%)</t>
  </si>
  <si>
    <t>$ per 1%</t>
  </si>
  <si>
    <t>HVDC availability</t>
  </si>
  <si>
    <t>AP2: HVAC availability (%)</t>
  </si>
  <si>
    <t>HVAC availability (selected assets)</t>
  </si>
  <si>
    <t>AP1 - Performance Compliant?</t>
  </si>
  <si>
    <t>Compliant</t>
  </si>
  <si>
    <t>AP2 - Performance Compliant?</t>
  </si>
  <si>
    <t>Asset health</t>
  </si>
  <si>
    <t>The purpose of asset health measures is to provide an indication of whether Transpower is effectively managing asset condition and preventing deterioration of critical transmission assets over time. Rather than measuring service availability, it measures the underlying health and condition of the asset fleet.
To comply with the AH assessment, the assessed value for four or more asset health measure asset classes must not exceed their specified quality limits for the relevant disclosure year. Certain asset classes (conductors, insulators, power transformers, and outdoor circuit breakers) are weighted by asset criticality when calculating the assessed value.
Green cell shading - asset health measure actual does not exceed limit.
Yellow cell shading - asset health measure actual equals limit.
Red cell shading - asset health measure actual exceeds limit.</t>
  </si>
  <si>
    <t>This schedule presents the asset health targets for asset classes with an AHI of 8 or higher for RCP4.</t>
  </si>
  <si>
    <t>*Criticality weighted</t>
  </si>
  <si>
    <t>Asset Class 
Target</t>
  </si>
  <si>
    <t>DY 2026
Standard</t>
  </si>
  <si>
    <t>DY 2026
Actual</t>
  </si>
  <si>
    <t>DY 2027
Standard</t>
  </si>
  <si>
    <t>DY 2027
Actual</t>
  </si>
  <si>
    <t>DY 2028
Standard</t>
  </si>
  <si>
    <t>DY 2028
Actual</t>
  </si>
  <si>
    <t>DY 2029
Standard</t>
  </si>
  <si>
    <t>DY 2029
Actual</t>
  </si>
  <si>
    <t>DY 2030
Standard</t>
  </si>
  <si>
    <t>DY 2030
Actual</t>
  </si>
  <si>
    <t>%</t>
  </si>
  <si>
    <t>Tower grillage foundations</t>
  </si>
  <si>
    <t>Tower protective coatings</t>
  </si>
  <si>
    <t>Insulators*</t>
  </si>
  <si>
    <t>Conductors*</t>
  </si>
  <si>
    <t>Protection Relays</t>
  </si>
  <si>
    <t>Power transformers*</t>
  </si>
  <si>
    <t>Outdoor circuit breakers*</t>
  </si>
  <si>
    <t>Asset Health - Performance Compliant?</t>
  </si>
  <si>
    <t>Expenditure and Performance Schedules</t>
  </si>
  <si>
    <t>Total output adjustment ($)</t>
  </si>
  <si>
    <t>Assessed value</t>
  </si>
  <si>
    <t>Output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</si>
</sst>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44" formatCode="_-&quot;$&quot;* #,##0.00_-;\-&quot;$&quot;* #,##0.00_-;_-&quot;$&quot;* &quot;-&quot;??_-;_-@_-"/>
    <numFmt numFmtId="164" formatCode="#,##0.0,,;\(#,##0.0,,\);\-"/>
    <numFmt numFmtId="165" formatCode="0.0%"/>
    <numFmt numFmtId="166" formatCode="#,##0.0"/>
    <numFmt numFmtId="167" formatCode="#,##0,,;\(#,##0,,\);\-"/>
    <numFmt numFmtId="168" formatCode="_(* #,##0.0_);_(* \(#,##0.0\);_(* &quot;-&quot;??_);_(@_)"/>
    <numFmt numFmtId="169" formatCode="&quot;$&quot;#,##0"/>
    <numFmt numFmtId="170" formatCode="_(&quot;$&quot;* #,##0_);_(* \(&quot;$&quot;#,##0\);_(* &quot;-&quot;??_);_(@_)"/>
  </numFmts>
  <fonts count="57"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10"/>
      <name val="Arial"/>
      <family val="2"/>
    </font>
    <font>
      <sz val="10"/>
      <name val="Aptos Narrow"/>
      <family val="2"/>
      <scheme val="minor"/>
    </font>
    <font>
      <sz val="10"/>
      <color theme="1" tint="0.249977111117893"/>
      <name val="Aptos Narrow"/>
      <family val="2"/>
      <scheme val="minor"/>
    </font>
    <font>
      <b/>
      <sz val="12"/>
      <color theme="8"/>
      <name val="Aptos Narrow"/>
      <family val="2"/>
      <scheme val="minor"/>
    </font>
    <font>
      <sz val="12"/>
      <color theme="1" tint="0.249977111117893"/>
      <name val="Aptos Narrow"/>
      <family val="2"/>
      <scheme val="minor"/>
    </font>
    <font>
      <b/>
      <sz val="10"/>
      <name val="Arial"/>
      <family val="2"/>
    </font>
    <font>
      <b/>
      <sz val="16"/>
      <name val="Arial"/>
      <family val="2"/>
    </font>
    <font>
      <b/>
      <sz val="14"/>
      <color theme="1"/>
      <name val="Aptos Narrow"/>
      <family val="2"/>
      <scheme val="minor"/>
    </font>
    <font>
      <sz val="12"/>
      <color theme="1"/>
      <name val="Aptos Narrow"/>
      <family val="2"/>
      <scheme val="minor"/>
    </font>
    <font>
      <sz val="14"/>
      <color theme="1"/>
      <name val="Aptos Narrow"/>
      <family val="2"/>
      <scheme val="minor"/>
    </font>
    <font>
      <b/>
      <sz val="12"/>
      <color theme="1"/>
      <name val="Aptos Narrow"/>
      <family val="2"/>
      <scheme val="minor"/>
    </font>
    <font>
      <b/>
      <sz val="14"/>
      <color theme="0"/>
      <name val="Aptos Narrow"/>
      <family val="2"/>
      <scheme val="minor"/>
    </font>
    <font>
      <b/>
      <sz val="12"/>
      <color theme="4"/>
      <name val="Aptos Narrow"/>
      <family val="2"/>
      <scheme val="minor"/>
    </font>
    <font>
      <sz val="16"/>
      <color theme="1"/>
      <name val="Aptos Narrow"/>
      <family val="2"/>
      <scheme val="minor"/>
    </font>
    <font>
      <b/>
      <sz val="16"/>
      <color theme="1"/>
      <name val="Aptos Narrow"/>
      <family val="2"/>
      <scheme val="minor"/>
    </font>
    <font>
      <b/>
      <sz val="22"/>
      <color rgb="FF00B0F0"/>
      <name val="Aptos Narrow"/>
      <family val="2"/>
      <scheme val="minor"/>
    </font>
    <font>
      <sz val="10"/>
      <color rgb="FF00B0F0"/>
      <name val="Arial"/>
      <family val="2"/>
    </font>
    <font>
      <sz val="22"/>
      <color rgb="FF00B0F0"/>
      <name val="Aptos Narrow"/>
      <family val="2"/>
      <scheme val="minor"/>
    </font>
    <font>
      <b/>
      <sz val="22"/>
      <color theme="0" tint="-0.499984740745262"/>
      <name val="Arial"/>
      <family val="2"/>
    </font>
    <font>
      <b/>
      <sz val="14"/>
      <color rgb="FF00B0F0"/>
      <name val="Arial"/>
      <family val="2"/>
    </font>
    <font>
      <sz val="10"/>
      <color theme="1"/>
      <name val="Arial"/>
      <family val="2"/>
    </font>
    <font>
      <b/>
      <sz val="24"/>
      <color theme="0"/>
      <name val="Calibri"/>
      <family val="2"/>
    </font>
    <font>
      <sz val="11"/>
      <color theme="1"/>
      <name val="Calibri"/>
      <family val="2"/>
    </font>
    <font>
      <sz val="16"/>
      <color theme="1"/>
      <name val="Calibri"/>
      <family val="2"/>
    </font>
    <font>
      <b/>
      <sz val="14"/>
      <color theme="0"/>
      <name val="Calibri"/>
      <family val="2"/>
    </font>
    <font>
      <b/>
      <sz val="14"/>
      <color theme="4"/>
      <name val="Calibri"/>
      <family val="2"/>
    </font>
    <font>
      <b/>
      <sz val="12"/>
      <color theme="4"/>
      <name val="Calibri"/>
      <family val="2"/>
    </font>
    <font>
      <sz val="14"/>
      <color theme="1"/>
      <name val="Calibri"/>
      <family val="2"/>
    </font>
    <font>
      <b/>
      <sz val="16"/>
      <color theme="0"/>
      <name val="Calibri"/>
      <family val="2"/>
    </font>
    <font>
      <b/>
      <sz val="14"/>
      <color theme="1"/>
      <name val="Calibri"/>
      <family val="2"/>
    </font>
    <font>
      <b/>
      <sz val="22"/>
      <color theme="4"/>
      <name val="Calibri"/>
      <family val="2"/>
    </font>
    <font>
      <sz val="11"/>
      <color theme="0"/>
      <name val="Calibri"/>
      <family val="2"/>
    </font>
    <font>
      <sz val="11"/>
      <name val="Calibri"/>
      <family val="2"/>
    </font>
    <font>
      <sz val="11"/>
      <color theme="4" tint="-0.249977111117893"/>
      <name val="Calibri"/>
      <family val="2"/>
    </font>
    <font>
      <b/>
      <sz val="11"/>
      <color theme="1"/>
      <name val="Calibri"/>
      <family val="2"/>
    </font>
    <font>
      <b/>
      <sz val="16"/>
      <color theme="1"/>
      <name val="Calibri"/>
      <family val="2"/>
    </font>
    <font>
      <sz val="12"/>
      <color theme="1"/>
      <name val="Calibri"/>
      <family val="2"/>
    </font>
    <font>
      <b/>
      <sz val="20"/>
      <color theme="0"/>
      <name val="Calibri"/>
      <family val="2"/>
    </font>
    <font>
      <sz val="20"/>
      <color theme="0"/>
      <name val="Calibri"/>
      <family val="2"/>
    </font>
    <font>
      <b/>
      <sz val="12"/>
      <color theme="0"/>
      <name val="Calibri"/>
      <family val="2"/>
    </font>
    <font>
      <b/>
      <sz val="12"/>
      <color theme="1"/>
      <name val="Calibri"/>
      <family val="2"/>
    </font>
    <font>
      <sz val="7"/>
      <color theme="0"/>
      <name val="Calibri"/>
      <family val="2"/>
    </font>
    <font>
      <sz val="24"/>
      <color theme="0"/>
      <name val="Calibri"/>
      <family val="2"/>
    </font>
    <font>
      <sz val="7"/>
      <color theme="1"/>
      <name val="Calibri"/>
      <family val="2"/>
    </font>
    <font>
      <b/>
      <sz val="10"/>
      <color rgb="FFFFFFFF"/>
      <name val="Calibri"/>
      <family val="2"/>
    </font>
    <font>
      <b/>
      <sz val="10"/>
      <color rgb="FF000000"/>
      <name val="Calibri"/>
      <family val="2"/>
    </font>
    <font>
      <b/>
      <sz val="10"/>
      <name val="Calibri"/>
      <family val="2"/>
    </font>
    <font>
      <sz val="10"/>
      <name val="Calibri"/>
      <family val="2"/>
    </font>
    <font>
      <sz val="10"/>
      <color rgb="FF000000"/>
      <name val="Calibri"/>
      <family val="2"/>
    </font>
    <font>
      <b/>
      <sz val="10"/>
      <color theme="1"/>
      <name val="Calibri"/>
      <family val="2"/>
    </font>
    <font>
      <sz val="10"/>
      <color theme="1"/>
      <name val="Calibri"/>
      <family val="2"/>
    </font>
    <font>
      <b/>
      <sz val="14"/>
      <color rgb="FF00B0F0"/>
      <name val="Calibri"/>
      <family val="2"/>
    </font>
    <font>
      <sz val="14"/>
      <color rgb="FF00B0F0"/>
      <name val="Calibri"/>
      <family val="2"/>
    </font>
  </fonts>
  <fills count="2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bgColor indexed="64"/>
      </patternFill>
    </fill>
    <fill>
      <patternFill patternType="solid">
        <fgColor theme="0" tint="-4.9989318521683403E-2"/>
        <bgColor indexed="64"/>
      </patternFill>
    </fill>
    <fill>
      <patternFill patternType="solid">
        <fgColor rgb="FF00AEEF"/>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B8F8FF"/>
        <bgColor indexed="64"/>
      </patternFill>
    </fill>
    <fill>
      <patternFill patternType="solid">
        <fgColor rgb="FF0093A3"/>
        <bgColor indexed="64"/>
      </patternFill>
    </fill>
    <fill>
      <patternFill patternType="solid">
        <fgColor theme="4" tint="0.59999389629810485"/>
        <bgColor indexed="64"/>
      </patternFill>
    </fill>
    <fill>
      <patternFill patternType="solid">
        <fgColor rgb="FFCCFFCC"/>
        <bgColor indexed="64"/>
      </patternFill>
    </fill>
    <fill>
      <patternFill patternType="solid">
        <fgColor rgb="FFFF9999"/>
        <bgColor indexed="64"/>
      </patternFill>
    </fill>
    <fill>
      <patternFill patternType="lightDown">
        <fgColor theme="4" tint="0.59996337778862885"/>
        <bgColor indexed="65"/>
      </patternFill>
    </fill>
    <fill>
      <patternFill patternType="lightDown">
        <fgColor theme="3" tint="0.89992980742820516"/>
        <bgColor theme="0"/>
      </patternFill>
    </fill>
    <fill>
      <patternFill patternType="solid">
        <fgColor rgb="FF00B0F0"/>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3" tint="9.9978637043366805E-2"/>
        <bgColor indexed="64"/>
      </patternFill>
    </fill>
  </fills>
  <borders count="87">
    <border>
      <left/>
      <right/>
      <top/>
      <bottom/>
      <diagonal/>
    </border>
    <border>
      <left/>
      <right/>
      <top style="thin">
        <color theme="4"/>
      </top>
      <bottom style="double">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right/>
      <top style="thin">
        <color theme="0" tint="-0.499984740745262"/>
      </top>
      <bottom/>
      <diagonal/>
    </border>
    <border>
      <left style="thin">
        <color theme="4"/>
      </left>
      <right style="thin">
        <color theme="4"/>
      </right>
      <top style="thin">
        <color theme="4"/>
      </top>
      <bottom style="thin">
        <color theme="0" tint="-0.499984740745262"/>
      </bottom>
      <diagonal/>
    </border>
    <border>
      <left style="thin">
        <color theme="4"/>
      </left>
      <right/>
      <top style="thin">
        <color theme="4"/>
      </top>
      <bottom style="thin">
        <color theme="4"/>
      </bottom>
      <diagonal/>
    </border>
    <border>
      <left/>
      <right/>
      <top style="thin">
        <color theme="4"/>
      </top>
      <bottom/>
      <diagonal/>
    </border>
    <border>
      <left/>
      <right/>
      <top style="thin">
        <color theme="4"/>
      </top>
      <bottom style="thin">
        <color theme="4"/>
      </bottom>
      <diagonal/>
    </border>
    <border>
      <left/>
      <right/>
      <top/>
      <bottom style="thin">
        <color theme="4"/>
      </bottom>
      <diagonal/>
    </border>
    <border>
      <left/>
      <right/>
      <top/>
      <bottom style="thin">
        <color theme="0"/>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4"/>
      </left>
      <right/>
      <top/>
      <bottom style="thin">
        <color theme="4"/>
      </bottom>
      <diagonal/>
    </border>
    <border>
      <left style="thin">
        <color theme="4"/>
      </left>
      <right style="thin">
        <color theme="4"/>
      </right>
      <top/>
      <bottom style="thin">
        <color theme="4"/>
      </bottom>
      <diagonal/>
    </border>
    <border>
      <left/>
      <right style="thin">
        <color theme="0"/>
      </right>
      <top/>
      <bottom style="thin">
        <color theme="4"/>
      </bottom>
      <diagonal/>
    </border>
    <border>
      <left/>
      <right style="thin">
        <color theme="4"/>
      </right>
      <top style="thin">
        <color theme="4"/>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right style="thin">
        <color theme="0"/>
      </right>
      <top style="thin">
        <color theme="0"/>
      </top>
      <bottom style="thin">
        <color theme="4"/>
      </bottom>
      <diagonal/>
    </border>
    <border>
      <left style="thin">
        <color theme="4"/>
      </left>
      <right style="thin">
        <color theme="4"/>
      </right>
      <top/>
      <bottom/>
      <diagonal/>
    </border>
    <border>
      <left/>
      <right style="thin">
        <color theme="4"/>
      </right>
      <top style="thin">
        <color theme="0"/>
      </top>
      <bottom style="thin">
        <color theme="4"/>
      </bottom>
      <diagonal/>
    </border>
    <border>
      <left/>
      <right/>
      <top style="thin">
        <color theme="0"/>
      </top>
      <bottom style="thin">
        <color theme="4"/>
      </bottom>
      <diagonal/>
    </border>
    <border>
      <left style="thin">
        <color theme="4"/>
      </left>
      <right/>
      <top style="thin">
        <color theme="0"/>
      </top>
      <bottom style="thin">
        <color theme="4"/>
      </bottom>
      <diagonal/>
    </border>
    <border>
      <left style="thin">
        <color theme="4"/>
      </left>
      <right style="thin">
        <color theme="4"/>
      </right>
      <top style="thin">
        <color theme="0"/>
      </top>
      <bottom style="thin">
        <color theme="4"/>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4"/>
      </left>
      <right style="thin">
        <color theme="4"/>
      </right>
      <top style="thin">
        <color theme="4"/>
      </top>
      <bottom/>
      <diagonal/>
    </border>
    <border>
      <left style="thin">
        <color theme="0" tint="-0.14993743705557422"/>
      </left>
      <right style="thin">
        <color theme="4"/>
      </right>
      <top style="thin">
        <color theme="0" tint="-0.14993743705557422"/>
      </top>
      <bottom/>
      <diagonal/>
    </border>
    <border>
      <left style="thin">
        <color theme="0" tint="-0.14993743705557422"/>
      </left>
      <right/>
      <top style="thin">
        <color theme="0" tint="-0.14993743705557422"/>
      </top>
      <bottom style="thin">
        <color theme="0" tint="-0.14993743705557422"/>
      </bottom>
      <diagonal/>
    </border>
    <border>
      <left style="thin">
        <color theme="0" tint="-0.14993743705557422"/>
      </left>
      <right/>
      <top/>
      <bottom style="thin">
        <color theme="0" tint="-0.14993743705557422"/>
      </bottom>
      <diagonal/>
    </border>
    <border>
      <left style="thin">
        <color theme="0" tint="-0.14993743705557422"/>
      </left>
      <right/>
      <top/>
      <bottom/>
      <diagonal/>
    </border>
    <border>
      <left style="thin">
        <color theme="0" tint="-0.14993743705557422"/>
      </left>
      <right style="thin">
        <color theme="0" tint="-0.14993743705557422"/>
      </right>
      <top/>
      <bottom/>
      <diagonal/>
    </border>
    <border>
      <left style="thin">
        <color theme="0" tint="-0.14993743705557422"/>
      </left>
      <right/>
      <top style="thin">
        <color theme="0" tint="-0.14993743705557422"/>
      </top>
      <bottom/>
      <diagonal/>
    </border>
    <border>
      <left style="thin">
        <color theme="0"/>
      </left>
      <right/>
      <top style="thin">
        <color theme="0"/>
      </top>
      <bottom style="thin">
        <color theme="4"/>
      </bottom>
      <diagonal/>
    </border>
    <border>
      <left/>
      <right style="medium">
        <color rgb="FF000000"/>
      </right>
      <top style="medium">
        <color rgb="FF000000"/>
      </top>
      <bottom style="thin">
        <color indexed="64"/>
      </bottom>
      <diagonal/>
    </border>
    <border>
      <left/>
      <right/>
      <top style="medium">
        <color rgb="FF000000"/>
      </top>
      <bottom style="thin">
        <color indexed="64"/>
      </bottom>
      <diagonal/>
    </border>
    <border>
      <left style="medium">
        <color rgb="FF000000"/>
      </left>
      <right/>
      <top style="medium">
        <color rgb="FF000000"/>
      </top>
      <bottom style="thin">
        <color indexed="64"/>
      </bottom>
      <diagonal/>
    </border>
    <border>
      <left/>
      <right style="medium">
        <color rgb="FF000000"/>
      </right>
      <top/>
      <bottom style="medium">
        <color rgb="FF000000"/>
      </bottom>
      <diagonal/>
    </border>
    <border>
      <left style="thin">
        <color indexed="64"/>
      </left>
      <right/>
      <top style="thin">
        <color indexed="64"/>
      </top>
      <bottom style="thin">
        <color indexed="64"/>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double">
        <color theme="4"/>
      </top>
      <bottom/>
      <diagonal/>
    </border>
    <border>
      <left style="thin">
        <color theme="4"/>
      </left>
      <right style="thin">
        <color theme="4"/>
      </right>
      <top style="thin">
        <color theme="4"/>
      </top>
      <bottom style="double">
        <color theme="4"/>
      </bottom>
      <diagonal/>
    </border>
    <border>
      <left/>
      <right style="thin">
        <color theme="4"/>
      </right>
      <top style="thin">
        <color theme="4"/>
      </top>
      <bottom style="double">
        <color theme="4"/>
      </bottom>
      <diagonal/>
    </border>
    <border>
      <left style="thin">
        <color theme="4"/>
      </left>
      <right style="double">
        <color theme="4"/>
      </right>
      <top style="thin">
        <color theme="4"/>
      </top>
      <bottom style="double">
        <color theme="4"/>
      </bottom>
      <diagonal/>
    </border>
    <border>
      <left style="double">
        <color theme="4"/>
      </left>
      <right/>
      <top style="thin">
        <color theme="4"/>
      </top>
      <bottom style="double">
        <color theme="4"/>
      </bottom>
      <diagonal/>
    </border>
    <border>
      <left style="thin">
        <color theme="4"/>
      </left>
      <right/>
      <top style="thin">
        <color theme="4"/>
      </top>
      <bottom style="double">
        <color theme="4"/>
      </bottom>
      <diagonal/>
    </border>
    <border>
      <left/>
      <right style="thin">
        <color theme="4"/>
      </right>
      <top/>
      <bottom/>
      <diagonal/>
    </border>
    <border>
      <left/>
      <right style="double">
        <color theme="4"/>
      </right>
      <top style="thin">
        <color theme="4"/>
      </top>
      <bottom style="thin">
        <color theme="4"/>
      </bottom>
      <diagonal/>
    </border>
    <border>
      <left style="double">
        <color theme="4"/>
      </left>
      <right style="thin">
        <color theme="4"/>
      </right>
      <top style="thin">
        <color theme="4"/>
      </top>
      <bottom style="thin">
        <color theme="4"/>
      </bottom>
      <diagonal/>
    </border>
    <border>
      <left style="thin">
        <color theme="4"/>
      </left>
      <right style="double">
        <color theme="4"/>
      </right>
      <top style="thin">
        <color theme="4"/>
      </top>
      <bottom style="thin">
        <color theme="4"/>
      </bottom>
      <diagonal/>
    </border>
    <border>
      <left style="thin">
        <color theme="4"/>
      </left>
      <right style="double">
        <color theme="4"/>
      </right>
      <top/>
      <bottom/>
      <diagonal/>
    </border>
    <border>
      <left style="double">
        <color theme="4"/>
      </left>
      <right style="thin">
        <color theme="4"/>
      </right>
      <top style="double">
        <color theme="4"/>
      </top>
      <bottom style="thin">
        <color theme="4"/>
      </bottom>
      <diagonal/>
    </border>
    <border>
      <left style="thin">
        <color theme="4"/>
      </left>
      <right/>
      <top/>
      <bottom/>
      <diagonal/>
    </border>
    <border>
      <left style="thin">
        <color theme="4"/>
      </left>
      <right/>
      <top style="thin">
        <color theme="4"/>
      </top>
      <bottom/>
      <diagonal/>
    </border>
    <border>
      <left/>
      <right style="double">
        <color theme="4" tint="-0.249977111117893"/>
      </right>
      <top style="thin">
        <color theme="4"/>
      </top>
      <bottom style="thin">
        <color theme="4"/>
      </bottom>
      <diagonal/>
    </border>
    <border>
      <left style="double">
        <color theme="4" tint="-0.249977111117893"/>
      </left>
      <right style="thin">
        <color theme="4"/>
      </right>
      <top style="thin">
        <color theme="4"/>
      </top>
      <bottom style="thin">
        <color theme="4"/>
      </bottom>
      <diagonal/>
    </border>
    <border>
      <left style="thin">
        <color theme="4"/>
      </left>
      <right style="double">
        <color theme="4" tint="-0.249977111117893"/>
      </right>
      <top style="thin">
        <color theme="4"/>
      </top>
      <bottom style="thin">
        <color theme="4"/>
      </bottom>
      <diagonal/>
    </border>
    <border>
      <left style="thin">
        <color theme="0" tint="-0.14993743705557422"/>
      </left>
      <right style="double">
        <color theme="4" tint="-0.249977111117893"/>
      </right>
      <top/>
      <bottom/>
      <diagonal/>
    </border>
    <border>
      <left/>
      <right style="thin">
        <color theme="0" tint="-0.14993743705557422"/>
      </right>
      <top/>
      <bottom/>
      <diagonal/>
    </border>
    <border>
      <left style="double">
        <color theme="4" tint="-0.249977111117893"/>
      </left>
      <right style="thin">
        <color theme="0" tint="-0.14993743705557422"/>
      </right>
      <top/>
      <bottom style="thin">
        <color theme="4"/>
      </bottom>
      <diagonal/>
    </border>
    <border>
      <left style="thin">
        <color theme="4"/>
      </left>
      <right style="double">
        <color theme="4" tint="-0.249977111117893"/>
      </right>
      <top/>
      <bottom/>
      <diagonal/>
    </border>
    <border>
      <left style="double">
        <color theme="4" tint="-0.249977111117893"/>
      </left>
      <right/>
      <top/>
      <bottom/>
      <diagonal/>
    </border>
    <border>
      <left/>
      <right style="double">
        <color theme="4" tint="-0.249977111117893"/>
      </right>
      <top/>
      <bottom/>
      <diagonal/>
    </border>
    <border>
      <left style="double">
        <color rgb="FF0070C0"/>
      </left>
      <right style="double">
        <color rgb="FF0070C0"/>
      </right>
      <top style="thin">
        <color theme="4"/>
      </top>
      <bottom style="thin">
        <color theme="4"/>
      </bottom>
      <diagonal/>
    </border>
    <border>
      <left style="double">
        <color theme="4" tint="-0.249977111117893"/>
      </left>
      <right style="double">
        <color theme="4" tint="-0.249977111117893"/>
      </right>
      <top style="thin">
        <color theme="4"/>
      </top>
      <bottom style="thin">
        <color theme="4"/>
      </bottom>
      <diagonal/>
    </border>
    <border>
      <left style="double">
        <color theme="4" tint="-0.249977111117893"/>
      </left>
      <right style="thin">
        <color theme="4"/>
      </right>
      <top style="thin">
        <color theme="4"/>
      </top>
      <bottom style="thin">
        <color indexed="64"/>
      </bottom>
      <diagonal/>
    </border>
    <border>
      <left/>
      <right style="thin">
        <color theme="4"/>
      </right>
      <top style="thin">
        <color theme="4"/>
      </top>
      <bottom style="thin">
        <color indexed="64"/>
      </bottom>
      <diagonal/>
    </border>
    <border>
      <left style="thin">
        <color theme="4"/>
      </left>
      <right style="double">
        <color theme="4" tint="-0.249977111117893"/>
      </right>
      <top style="thin">
        <color theme="4"/>
      </top>
      <bottom style="thin">
        <color indexed="64"/>
      </bottom>
      <diagonal/>
    </border>
    <border>
      <left/>
      <right/>
      <top style="thin">
        <color theme="4"/>
      </top>
      <bottom style="thin">
        <color indexed="64"/>
      </bottom>
      <diagonal/>
    </border>
    <border>
      <left/>
      <right style="double">
        <color theme="4" tint="-0.249977111117893"/>
      </right>
      <top style="thin">
        <color theme="4"/>
      </top>
      <bottom style="thin">
        <color indexed="64"/>
      </bottom>
      <diagonal/>
    </border>
    <border>
      <left style="double">
        <color theme="4" tint="-0.249977111117893"/>
      </left>
      <right style="double">
        <color theme="4" tint="-0.249977111117893"/>
      </right>
      <top style="thin">
        <color indexed="64"/>
      </top>
      <bottom style="thin">
        <color theme="4"/>
      </bottom>
      <diagonal/>
    </border>
    <border>
      <left/>
      <right style="thin">
        <color theme="0" tint="-0.14993743705557422"/>
      </right>
      <top style="thin">
        <color indexed="64"/>
      </top>
      <bottom style="thin">
        <color theme="4"/>
      </bottom>
      <diagonal/>
    </border>
    <border>
      <left style="thin">
        <color theme="0" tint="-0.14993743705557422"/>
      </left>
      <right style="thin">
        <color theme="0" tint="-0.14993743705557422"/>
      </right>
      <top style="thin">
        <color indexed="64"/>
      </top>
      <bottom style="thin">
        <color theme="4"/>
      </bottom>
      <diagonal/>
    </border>
    <border>
      <left style="thin">
        <color theme="0" tint="-0.14993743705557422"/>
      </left>
      <right style="double">
        <color theme="4" tint="-0.249977111117893"/>
      </right>
      <top style="thin">
        <color indexed="64"/>
      </top>
      <bottom style="thin">
        <color theme="4"/>
      </bottom>
      <diagonal/>
    </border>
    <border>
      <left style="thin">
        <color theme="4"/>
      </left>
      <right style="double">
        <color theme="4" tint="-0.249977111117893"/>
      </right>
      <top style="thin">
        <color indexed="64"/>
      </top>
      <bottom/>
      <diagonal/>
    </border>
    <border>
      <left/>
      <right style="thin">
        <color theme="0" tint="-0.14993743705557422"/>
      </right>
      <top style="thin">
        <color indexed="64"/>
      </top>
      <bottom/>
      <diagonal/>
    </border>
    <border>
      <left style="thin">
        <color theme="0" tint="-0.14993743705557422"/>
      </left>
      <right style="double">
        <color theme="4" tint="-0.249977111117893"/>
      </right>
      <top style="thin">
        <color indexed="64"/>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1" fillId="0" borderId="0"/>
    <xf numFmtId="0" fontId="15" fillId="15" borderId="30" applyFont="0" applyBorder="0" applyAlignment="0">
      <alignment horizontal="center" vertical="center" wrapText="1"/>
    </xf>
  </cellStyleXfs>
  <cellXfs count="364">
    <xf numFmtId="0" fontId="0" fillId="0" borderId="0" xfId="0"/>
    <xf numFmtId="0" fontId="5" fillId="2" borderId="0" xfId="3" applyFont="1" applyFill="1"/>
    <xf numFmtId="0" fontId="5" fillId="0" borderId="0" xfId="3" applyFont="1"/>
    <xf numFmtId="0" fontId="6" fillId="2" borderId="0" xfId="3" applyFont="1" applyFill="1" applyAlignment="1">
      <alignment horizontal="left"/>
    </xf>
    <xf numFmtId="0" fontId="6" fillId="0" borderId="0" xfId="3" applyFont="1"/>
    <xf numFmtId="0" fontId="5" fillId="2" borderId="0" xfId="3" applyFont="1" applyFill="1" applyAlignment="1">
      <alignment horizontal="left"/>
    </xf>
    <xf numFmtId="0" fontId="7" fillId="2" borderId="0" xfId="3" applyFont="1" applyFill="1" applyAlignment="1">
      <alignment horizontal="left"/>
    </xf>
    <xf numFmtId="0" fontId="8" fillId="0" borderId="0" xfId="3" applyFont="1"/>
    <xf numFmtId="0" fontId="5" fillId="0" borderId="0" xfId="3" applyFont="1" applyAlignment="1">
      <alignment horizontal="left"/>
    </xf>
    <xf numFmtId="0" fontId="4" fillId="0" borderId="0" xfId="3"/>
    <xf numFmtId="0" fontId="4" fillId="2" borderId="0" xfId="3" applyFill="1"/>
    <xf numFmtId="0" fontId="9" fillId="2" borderId="0" xfId="3" applyFont="1" applyFill="1"/>
    <xf numFmtId="0" fontId="4" fillId="2" borderId="0" xfId="3" applyFill="1" applyAlignment="1">
      <alignment horizontal="left"/>
    </xf>
    <xf numFmtId="0" fontId="10" fillId="2" borderId="0" xfId="3" applyFont="1" applyFill="1" applyAlignment="1">
      <alignment horizontal="left"/>
    </xf>
    <xf numFmtId="0" fontId="0" fillId="0" borderId="0" xfId="0" applyAlignment="1">
      <alignment horizontal="right"/>
    </xf>
    <xf numFmtId="0" fontId="0" fillId="0" borderId="0" xfId="0" applyAlignment="1">
      <alignment horizontal="left" vertical="center"/>
    </xf>
    <xf numFmtId="0" fontId="0" fillId="0" borderId="0" xfId="0" applyAlignment="1">
      <alignment horizontal="right" vertical="center"/>
    </xf>
    <xf numFmtId="0" fontId="3"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xf numFmtId="0" fontId="0" fillId="0" borderId="0" xfId="0" applyAlignment="1">
      <alignment vertical="center"/>
    </xf>
    <xf numFmtId="0" fontId="18" fillId="0" borderId="0" xfId="0" applyFont="1"/>
    <xf numFmtId="0" fontId="2" fillId="0" borderId="0" xfId="0" applyFont="1"/>
    <xf numFmtId="164" fontId="0" fillId="0" borderId="0" xfId="0" applyNumberFormat="1"/>
    <xf numFmtId="164" fontId="13" fillId="0" borderId="2" xfId="0" applyNumberFormat="1" applyFont="1" applyBorder="1" applyAlignment="1">
      <alignment horizontal="center" vertical="center"/>
    </xf>
    <xf numFmtId="164" fontId="13" fillId="3" borderId="2" xfId="0" applyNumberFormat="1" applyFont="1" applyFill="1" applyBorder="1" applyAlignment="1">
      <alignment horizontal="center" vertical="center"/>
    </xf>
    <xf numFmtId="0" fontId="15" fillId="6" borderId="0" xfId="0" applyFont="1" applyFill="1" applyAlignment="1">
      <alignment vertical="center"/>
    </xf>
    <xf numFmtId="166" fontId="0" fillId="0" borderId="0" xfId="0" applyNumberFormat="1" applyAlignment="1">
      <alignment horizontal="center" vertical="center"/>
    </xf>
    <xf numFmtId="0" fontId="2" fillId="0" borderId="0" xfId="0" applyFont="1" applyAlignment="1">
      <alignment vertical="center"/>
    </xf>
    <xf numFmtId="0" fontId="0" fillId="0" borderId="0" xfId="0" applyAlignment="1">
      <alignment wrapText="1"/>
    </xf>
    <xf numFmtId="0" fontId="12" fillId="0" borderId="0" xfId="0" applyFont="1" applyAlignment="1">
      <alignment wrapText="1"/>
    </xf>
    <xf numFmtId="167" fontId="0" fillId="0" borderId="0" xfId="0" applyNumberFormat="1" applyAlignment="1">
      <alignment horizontal="center" vertical="center"/>
    </xf>
    <xf numFmtId="164" fontId="13" fillId="0" borderId="0" xfId="0" applyNumberFormat="1" applyFont="1" applyAlignment="1">
      <alignment horizontal="right" vertical="center"/>
    </xf>
    <xf numFmtId="0" fontId="11" fillId="0" borderId="0" xfId="0" applyFont="1"/>
    <xf numFmtId="0" fontId="16" fillId="0" borderId="0" xfId="0" applyFont="1" applyAlignment="1">
      <alignment horizontal="center" vertical="center"/>
    </xf>
    <xf numFmtId="0" fontId="15" fillId="0" borderId="0" xfId="0" applyFont="1" applyAlignment="1">
      <alignment horizontal="center" vertical="center" wrapText="1"/>
    </xf>
    <xf numFmtId="0" fontId="17" fillId="0" borderId="0" xfId="0" applyFont="1"/>
    <xf numFmtId="166" fontId="0" fillId="0" borderId="0" xfId="0" applyNumberFormat="1" applyAlignment="1">
      <alignment horizontal="right"/>
    </xf>
    <xf numFmtId="0" fontId="11" fillId="0" borderId="0" xfId="0" applyFont="1" applyAlignment="1">
      <alignment vertical="center"/>
    </xf>
    <xf numFmtId="0" fontId="14" fillId="0" borderId="0" xfId="0" applyFont="1" applyAlignment="1">
      <alignment vertical="center"/>
    </xf>
    <xf numFmtId="0" fontId="0" fillId="0" borderId="71" xfId="0" applyBorder="1"/>
    <xf numFmtId="0" fontId="19" fillId="2" borderId="0" xfId="0" applyFont="1" applyFill="1" applyAlignment="1">
      <alignment vertical="top"/>
    </xf>
    <xf numFmtId="0" fontId="20" fillId="2" borderId="0" xfId="3" applyFont="1" applyFill="1"/>
    <xf numFmtId="17" fontId="21" fillId="2" borderId="0" xfId="0" quotePrefix="1" applyNumberFormat="1" applyFont="1" applyFill="1" applyAlignment="1">
      <alignment vertical="top"/>
    </xf>
    <xf numFmtId="0" fontId="22" fillId="2" borderId="0" xfId="0" applyFont="1" applyFill="1" applyAlignment="1">
      <alignment vertical="top"/>
    </xf>
    <xf numFmtId="0" fontId="23" fillId="2" borderId="0" xfId="0" applyFont="1" applyFill="1"/>
    <xf numFmtId="0" fontId="24" fillId="2" borderId="0" xfId="4" applyFont="1" applyFill="1" applyAlignment="1">
      <alignment horizontal="left" vertical="top" wrapText="1"/>
    </xf>
    <xf numFmtId="0" fontId="24" fillId="2" borderId="0" xfId="4" applyFont="1" applyFill="1" applyAlignment="1">
      <alignment horizontal="left" vertical="top"/>
    </xf>
    <xf numFmtId="0" fontId="25" fillId="6" borderId="10" xfId="0" applyFont="1" applyFill="1" applyBorder="1" applyAlignment="1">
      <alignment horizontal="left"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7" fillId="0" borderId="10" xfId="0" applyFont="1" applyBorder="1" applyAlignment="1">
      <alignment horizontal="left" vertical="center"/>
    </xf>
    <xf numFmtId="0" fontId="25" fillId="6" borderId="24" xfId="0" applyFont="1" applyFill="1" applyBorder="1" applyAlignment="1">
      <alignment horizontal="left" vertical="center"/>
    </xf>
    <xf numFmtId="0" fontId="25" fillId="6" borderId="23" xfId="0" applyFont="1" applyFill="1" applyBorder="1" applyAlignment="1">
      <alignment horizontal="left" vertical="center"/>
    </xf>
    <xf numFmtId="0" fontId="29" fillId="0" borderId="18" xfId="0" applyFont="1" applyBorder="1" applyAlignment="1">
      <alignment horizontal="left" vertical="center"/>
    </xf>
    <xf numFmtId="0" fontId="29" fillId="0" borderId="9" xfId="0" applyFont="1" applyBorder="1" applyAlignment="1">
      <alignment horizontal="left" vertical="center"/>
    </xf>
    <xf numFmtId="0" fontId="29" fillId="0" borderId="9" xfId="0" applyFont="1" applyBorder="1" applyAlignment="1">
      <alignment horizontal="center" vertical="center"/>
    </xf>
    <xf numFmtId="0" fontId="30" fillId="0" borderId="2" xfId="0" applyFont="1" applyBorder="1" applyAlignment="1">
      <alignment horizontal="center" vertical="center"/>
    </xf>
    <xf numFmtId="0" fontId="29" fillId="3" borderId="2" xfId="0" applyFont="1" applyFill="1" applyBorder="1" applyAlignment="1">
      <alignment horizontal="center" vertical="center" wrapText="1"/>
    </xf>
    <xf numFmtId="0" fontId="31" fillId="0" borderId="0" xfId="0" applyFont="1" applyAlignment="1">
      <alignment vertical="center"/>
    </xf>
    <xf numFmtId="0" fontId="29" fillId="0" borderId="2" xfId="0" applyFont="1" applyBorder="1" applyAlignment="1">
      <alignment horizontal="center" vertical="center"/>
    </xf>
    <xf numFmtId="0" fontId="29" fillId="3" borderId="8" xfId="0" applyFont="1" applyFill="1" applyBorder="1" applyAlignment="1">
      <alignment horizontal="center" vertical="center" wrapText="1"/>
    </xf>
    <xf numFmtId="0" fontId="29" fillId="0" borderId="17" xfId="0" applyFont="1" applyBorder="1" applyAlignment="1">
      <alignment horizontal="center" vertical="center"/>
    </xf>
    <xf numFmtId="0" fontId="29" fillId="0" borderId="16" xfId="0" applyFont="1" applyBorder="1" applyAlignment="1">
      <alignment horizontal="center" vertical="center"/>
    </xf>
    <xf numFmtId="0" fontId="31" fillId="0" borderId="3" xfId="0" applyFont="1" applyBorder="1" applyAlignment="1">
      <alignment horizontal="left" vertical="center"/>
    </xf>
    <xf numFmtId="164" fontId="31" fillId="0" borderId="2" xfId="0" applyNumberFormat="1" applyFont="1" applyBorder="1" applyAlignment="1">
      <alignment horizontal="right" vertical="center"/>
    </xf>
    <xf numFmtId="164" fontId="31" fillId="3" borderId="2" xfId="0" applyNumberFormat="1" applyFont="1" applyFill="1" applyBorder="1" applyAlignment="1">
      <alignment horizontal="right" vertical="center"/>
    </xf>
    <xf numFmtId="164" fontId="31" fillId="3" borderId="6" xfId="0" applyNumberFormat="1" applyFont="1" applyFill="1" applyBorder="1" applyAlignment="1">
      <alignment horizontal="right" vertical="center"/>
    </xf>
    <xf numFmtId="164" fontId="31" fillId="0" borderId="6" xfId="0" applyNumberFormat="1" applyFont="1" applyBorder="1" applyAlignment="1">
      <alignment horizontal="right" vertical="center"/>
    </xf>
    <xf numFmtId="0" fontId="33" fillId="3" borderId="3" xfId="0" applyFont="1" applyFill="1" applyBorder="1" applyAlignment="1">
      <alignment vertical="center"/>
    </xf>
    <xf numFmtId="0" fontId="31" fillId="3" borderId="3" xfId="0" applyFont="1" applyFill="1" applyBorder="1" applyAlignment="1">
      <alignment horizontal="left" vertical="center"/>
    </xf>
    <xf numFmtId="164" fontId="33" fillId="3" borderId="2" xfId="0" applyNumberFormat="1" applyFont="1" applyFill="1" applyBorder="1" applyAlignment="1">
      <alignment horizontal="right" vertical="center"/>
    </xf>
    <xf numFmtId="164" fontId="33" fillId="3" borderId="6" xfId="0" applyNumberFormat="1" applyFont="1" applyFill="1" applyBorder="1" applyAlignment="1">
      <alignment horizontal="right" vertical="center"/>
    </xf>
    <xf numFmtId="0" fontId="29" fillId="0" borderId="0" xfId="0" applyFont="1" applyAlignment="1">
      <alignment horizontal="left" vertical="center"/>
    </xf>
    <xf numFmtId="0" fontId="26" fillId="0" borderId="0" xfId="0" applyFont="1"/>
    <xf numFmtId="0" fontId="26" fillId="0" borderId="0" xfId="0" applyFont="1" applyAlignment="1">
      <alignment horizontal="right"/>
    </xf>
    <xf numFmtId="0" fontId="32" fillId="17" borderId="15" xfId="0" applyFont="1" applyFill="1" applyBorder="1" applyAlignment="1">
      <alignment horizontal="left" vertical="center"/>
    </xf>
    <xf numFmtId="0" fontId="26" fillId="0" borderId="0" xfId="0" applyFont="1" applyAlignment="1">
      <alignment vertical="center"/>
    </xf>
    <xf numFmtId="0" fontId="26" fillId="0" borderId="0" xfId="0" applyFont="1" applyAlignment="1">
      <alignment horizontal="right" vertical="center"/>
    </xf>
    <xf numFmtId="0" fontId="32" fillId="17" borderId="0" xfId="0" applyFont="1" applyFill="1" applyAlignment="1">
      <alignment horizontal="left" vertical="center" wrapText="1"/>
    </xf>
    <xf numFmtId="0" fontId="29" fillId="0" borderId="8" xfId="0" applyFont="1" applyBorder="1" applyAlignment="1">
      <alignment horizontal="right" vertical="center"/>
    </xf>
    <xf numFmtId="0" fontId="29" fillId="0" borderId="8" xfId="0" applyFont="1" applyBorder="1" applyAlignment="1">
      <alignment horizontal="right" vertical="center" wrapText="1"/>
    </xf>
    <xf numFmtId="0" fontId="29" fillId="0" borderId="7" xfId="0" applyFont="1" applyBorder="1" applyAlignment="1">
      <alignment horizontal="right" vertical="center" wrapText="1"/>
    </xf>
    <xf numFmtId="0" fontId="32" fillId="4" borderId="0" xfId="0" applyFont="1" applyFill="1" applyAlignment="1">
      <alignment horizontal="left" vertical="center" wrapText="1"/>
    </xf>
    <xf numFmtId="0" fontId="31" fillId="5" borderId="3" xfId="0" applyFont="1" applyFill="1" applyBorder="1" applyAlignment="1">
      <alignment horizontal="left" vertical="center"/>
    </xf>
    <xf numFmtId="164" fontId="31" fillId="5" borderId="2" xfId="0" applyNumberFormat="1" applyFont="1" applyFill="1" applyBorder="1" applyAlignment="1">
      <alignment horizontal="right" vertical="center"/>
    </xf>
    <xf numFmtId="164" fontId="31" fillId="5" borderId="6" xfId="0" applyNumberFormat="1" applyFont="1" applyFill="1" applyBorder="1" applyAlignment="1">
      <alignment horizontal="right" vertical="center"/>
    </xf>
    <xf numFmtId="164" fontId="33" fillId="3" borderId="5" xfId="0" applyNumberFormat="1" applyFont="1" applyFill="1" applyBorder="1" applyAlignment="1">
      <alignment horizontal="right" vertical="center"/>
    </xf>
    <xf numFmtId="0" fontId="35" fillId="0" borderId="0" xfId="0" applyFont="1"/>
    <xf numFmtId="0" fontId="35" fillId="0" borderId="0" xfId="0" applyFont="1" applyAlignment="1">
      <alignment horizontal="left" vertical="center"/>
    </xf>
    <xf numFmtId="0" fontId="35" fillId="0" borderId="0" xfId="0" applyFont="1" applyAlignment="1">
      <alignment horizontal="right" vertical="center"/>
    </xf>
    <xf numFmtId="165" fontId="36" fillId="0" borderId="0" xfId="2" applyNumberFormat="1" applyFont="1" applyAlignment="1">
      <alignment horizontal="right" vertical="center"/>
    </xf>
    <xf numFmtId="164" fontId="37" fillId="0" borderId="4" xfId="0" applyNumberFormat="1" applyFont="1" applyBorder="1" applyAlignment="1">
      <alignment horizontal="right" vertical="center" wrapText="1"/>
    </xf>
    <xf numFmtId="9" fontId="37" fillId="0" borderId="4" xfId="2" applyFont="1" applyBorder="1" applyAlignment="1">
      <alignment horizontal="right" vertical="center" wrapText="1"/>
    </xf>
    <xf numFmtId="164" fontId="35" fillId="0" borderId="4" xfId="0" applyNumberFormat="1" applyFont="1" applyBorder="1" applyAlignment="1">
      <alignment horizontal="right" vertical="center" wrapText="1"/>
    </xf>
    <xf numFmtId="164" fontId="37" fillId="0" borderId="0" xfId="0" applyNumberFormat="1" applyFont="1" applyAlignment="1">
      <alignment horizontal="right" vertical="center" wrapText="1"/>
    </xf>
    <xf numFmtId="0" fontId="26" fillId="0" borderId="0" xfId="0" applyFont="1" applyAlignment="1">
      <alignment horizontal="left" vertical="center"/>
    </xf>
    <xf numFmtId="0" fontId="39" fillId="0" borderId="0" xfId="0" applyFont="1"/>
    <xf numFmtId="0" fontId="26" fillId="0" borderId="0" xfId="0" applyFont="1" applyAlignment="1">
      <alignment wrapText="1"/>
    </xf>
    <xf numFmtId="0" fontId="25" fillId="6" borderId="15" xfId="0" applyFont="1" applyFill="1" applyBorder="1" applyAlignment="1">
      <alignment horizontal="left" vertical="center"/>
    </xf>
    <xf numFmtId="0" fontId="28" fillId="6" borderId="21" xfId="0" applyFont="1" applyFill="1" applyBorder="1" applyAlignment="1">
      <alignment vertical="center" wrapText="1"/>
    </xf>
    <xf numFmtId="0" fontId="28" fillId="6" borderId="0" xfId="0" applyFont="1" applyFill="1" applyAlignment="1">
      <alignment horizontal="center" vertical="center" wrapText="1"/>
    </xf>
    <xf numFmtId="0" fontId="28" fillId="6" borderId="0" xfId="0" applyFont="1" applyFill="1" applyAlignment="1">
      <alignment horizontal="center" vertical="center"/>
    </xf>
    <xf numFmtId="0" fontId="40" fillId="0" borderId="0" xfId="0" applyFont="1" applyAlignment="1">
      <alignment vertical="center"/>
    </xf>
    <xf numFmtId="0" fontId="29" fillId="0" borderId="3" xfId="0" applyFont="1" applyBorder="1" applyAlignment="1">
      <alignment vertical="center"/>
    </xf>
    <xf numFmtId="0" fontId="30" fillId="3" borderId="2"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1" fillId="0" borderId="3" xfId="0" applyFont="1" applyBorder="1" applyAlignment="1">
      <alignment horizontal="left" vertical="center" indent="2"/>
    </xf>
    <xf numFmtId="164" fontId="31" fillId="0" borderId="2" xfId="0" applyNumberFormat="1" applyFont="1" applyBorder="1" applyAlignment="1">
      <alignment horizontal="center" vertical="center"/>
    </xf>
    <xf numFmtId="164" fontId="31" fillId="2" borderId="2" xfId="0" applyNumberFormat="1" applyFont="1" applyFill="1" applyBorder="1" applyAlignment="1">
      <alignment horizontal="right" vertical="center"/>
    </xf>
    <xf numFmtId="164" fontId="31" fillId="2" borderId="6" xfId="0" applyNumberFormat="1" applyFont="1" applyFill="1" applyBorder="1" applyAlignment="1">
      <alignment horizontal="right" vertical="center"/>
    </xf>
    <xf numFmtId="9" fontId="31" fillId="0" borderId="25" xfId="2" applyFont="1" applyBorder="1" applyAlignment="1">
      <alignment horizontal="right" vertical="center"/>
    </xf>
    <xf numFmtId="0" fontId="33" fillId="3" borderId="8" xfId="0" applyFont="1" applyFill="1" applyBorder="1" applyAlignment="1">
      <alignment vertical="center"/>
    </xf>
    <xf numFmtId="164" fontId="33" fillId="3" borderId="2" xfId="0" applyNumberFormat="1" applyFont="1" applyFill="1" applyBorder="1" applyAlignment="1">
      <alignment horizontal="center" vertical="center"/>
    </xf>
    <xf numFmtId="0" fontId="33" fillId="0" borderId="0" xfId="0" applyFont="1" applyAlignment="1">
      <alignment horizontal="right"/>
    </xf>
    <xf numFmtId="0" fontId="29" fillId="0" borderId="28" xfId="0" applyFont="1" applyBorder="1" applyAlignment="1">
      <alignment horizontal="center" vertical="center"/>
    </xf>
    <xf numFmtId="0" fontId="31" fillId="0" borderId="0" xfId="0" applyFont="1"/>
    <xf numFmtId="0" fontId="29" fillId="0" borderId="29" xfId="0" applyFont="1" applyBorder="1" applyAlignment="1">
      <alignment horizontal="center" vertical="center"/>
    </xf>
    <xf numFmtId="0" fontId="29" fillId="3" borderId="3" xfId="0" applyFont="1" applyFill="1" applyBorder="1" applyAlignment="1">
      <alignment horizontal="center" vertical="center" wrapText="1"/>
    </xf>
    <xf numFmtId="0" fontId="31" fillId="0" borderId="0" xfId="0" applyFont="1" applyAlignment="1">
      <alignment horizontal="right" vertical="center"/>
    </xf>
    <xf numFmtId="0" fontId="31" fillId="0" borderId="0" xfId="0" applyFont="1" applyAlignment="1">
      <alignment horizontal="right"/>
    </xf>
    <xf numFmtId="0" fontId="41" fillId="6" borderId="30" xfId="0" applyFont="1" applyFill="1" applyBorder="1" applyAlignment="1">
      <alignment horizontal="left" vertical="center"/>
    </xf>
    <xf numFmtId="0" fontId="42" fillId="6" borderId="22" xfId="0" applyFont="1" applyFill="1" applyBorder="1" applyAlignment="1">
      <alignment horizontal="left" vertical="center"/>
    </xf>
    <xf numFmtId="0" fontId="28" fillId="0" borderId="0" xfId="0" applyFont="1" applyAlignment="1">
      <alignment horizontal="center" vertical="center" wrapText="1"/>
    </xf>
    <xf numFmtId="0" fontId="29" fillId="0" borderId="8" xfId="0" applyFont="1" applyBorder="1" applyAlignment="1">
      <alignment vertical="center"/>
    </xf>
    <xf numFmtId="0" fontId="29" fillId="0" borderId="2" xfId="0" applyFont="1" applyBorder="1" applyAlignment="1">
      <alignment vertical="center"/>
    </xf>
    <xf numFmtId="0" fontId="30" fillId="0" borderId="0" xfId="0" applyFont="1" applyAlignment="1">
      <alignment horizontal="center" vertical="center"/>
    </xf>
    <xf numFmtId="0" fontId="43" fillId="6" borderId="39" xfId="0" applyFont="1" applyFill="1" applyBorder="1" applyAlignment="1">
      <alignment vertical="center" wrapText="1"/>
    </xf>
    <xf numFmtId="0" fontId="31" fillId="0" borderId="3" xfId="0" applyFont="1" applyBorder="1" applyAlignment="1">
      <alignment horizontal="left" vertical="center" indent="1"/>
    </xf>
    <xf numFmtId="164" fontId="31" fillId="0" borderId="0" xfId="0" applyNumberFormat="1" applyFont="1" applyAlignment="1">
      <alignment horizontal="right" vertical="center"/>
    </xf>
    <xf numFmtId="0" fontId="43" fillId="6" borderId="37" xfId="0" applyFont="1" applyFill="1" applyBorder="1" applyAlignment="1">
      <alignment vertical="center" wrapText="1"/>
    </xf>
    <xf numFmtId="0" fontId="32" fillId="6" borderId="37" xfId="0" applyFont="1" applyFill="1" applyBorder="1" applyAlignment="1">
      <alignment vertical="center" wrapText="1"/>
    </xf>
    <xf numFmtId="0" fontId="33" fillId="3" borderId="17" xfId="0" applyFont="1" applyFill="1" applyBorder="1" applyAlignment="1">
      <alignment horizontal="left" vertical="center" wrapText="1"/>
    </xf>
    <xf numFmtId="0" fontId="31" fillId="0" borderId="3" xfId="0" applyFont="1" applyBorder="1" applyAlignment="1">
      <alignment horizontal="left" vertical="center" wrapText="1" indent="1"/>
    </xf>
    <xf numFmtId="0" fontId="32" fillId="6" borderId="38" xfId="0" applyFont="1" applyFill="1" applyBorder="1" applyAlignment="1">
      <alignment vertical="center" wrapText="1"/>
    </xf>
    <xf numFmtId="0" fontId="34" fillId="6" borderId="37" xfId="0" applyFont="1" applyFill="1" applyBorder="1" applyAlignment="1">
      <alignment vertical="center" wrapText="1"/>
    </xf>
    <xf numFmtId="0" fontId="32" fillId="6" borderId="36" xfId="0" applyFont="1" applyFill="1" applyBorder="1" applyAlignment="1">
      <alignment vertical="center" wrapText="1"/>
    </xf>
    <xf numFmtId="0" fontId="32" fillId="6" borderId="35" xfId="0" applyFont="1" applyFill="1" applyBorder="1" applyAlignment="1">
      <alignment horizontal="left" vertical="center" wrapText="1"/>
    </xf>
    <xf numFmtId="0" fontId="33" fillId="3" borderId="2" xfId="0" applyFont="1" applyFill="1" applyBorder="1" applyAlignment="1">
      <alignment horizontal="left" vertical="center" wrapText="1"/>
    </xf>
    <xf numFmtId="0" fontId="32" fillId="6" borderId="34" xfId="0" applyFont="1" applyFill="1" applyBorder="1" applyAlignment="1">
      <alignment vertical="center" wrapText="1"/>
    </xf>
    <xf numFmtId="0" fontId="33" fillId="3" borderId="33" xfId="0" applyFont="1" applyFill="1" applyBorder="1" applyAlignment="1">
      <alignment vertical="center" wrapText="1"/>
    </xf>
    <xf numFmtId="0" fontId="31" fillId="0" borderId="3" xfId="0" quotePrefix="1" applyFont="1" applyBorder="1" applyAlignment="1">
      <alignment horizontal="left" vertical="center" indent="1"/>
    </xf>
    <xf numFmtId="0" fontId="32" fillId="6" borderId="32" xfId="0" applyFont="1" applyFill="1" applyBorder="1" applyAlignment="1">
      <alignment horizontal="left" vertical="center" wrapText="1"/>
    </xf>
    <xf numFmtId="0" fontId="27" fillId="0" borderId="0" xfId="0" applyFont="1" applyAlignment="1">
      <alignment vertical="center" wrapText="1"/>
    </xf>
    <xf numFmtId="0" fontId="38" fillId="0" borderId="0" xfId="0" applyFont="1" applyAlignment="1">
      <alignment vertical="center"/>
    </xf>
    <xf numFmtId="164" fontId="26" fillId="0" borderId="0" xfId="0" applyNumberFormat="1" applyFont="1" applyAlignment="1">
      <alignment horizontal="right" vertical="center"/>
    </xf>
    <xf numFmtId="0" fontId="32" fillId="6" borderId="15" xfId="0" applyFont="1" applyFill="1" applyBorder="1" applyAlignment="1">
      <alignment horizontal="left" vertical="center"/>
    </xf>
    <xf numFmtId="0" fontId="28" fillId="6" borderId="22" xfId="0" applyFont="1" applyFill="1" applyBorder="1" applyAlignment="1">
      <alignment horizontal="left" vertical="center"/>
    </xf>
    <xf numFmtId="0" fontId="28" fillId="6" borderId="21" xfId="0" applyFont="1" applyFill="1" applyBorder="1" applyAlignment="1">
      <alignment horizontal="left" vertical="center"/>
    </xf>
    <xf numFmtId="0" fontId="28" fillId="6" borderId="30" xfId="0" applyFont="1" applyFill="1" applyBorder="1" applyAlignment="1">
      <alignment horizontal="left" vertical="center"/>
    </xf>
    <xf numFmtId="0" fontId="28" fillId="6" borderId="15" xfId="0" applyFont="1" applyFill="1" applyBorder="1" applyAlignment="1">
      <alignment horizontal="left" vertical="center"/>
    </xf>
    <xf numFmtId="0" fontId="28" fillId="15" borderId="30" xfId="5" applyFont="1" applyBorder="1" applyAlignment="1">
      <alignment horizontal="center" vertical="center" wrapText="1"/>
    </xf>
    <xf numFmtId="0" fontId="30" fillId="0" borderId="40" xfId="0" applyFont="1" applyBorder="1" applyAlignment="1">
      <alignment horizontal="left" vertical="center"/>
    </xf>
    <xf numFmtId="0" fontId="30" fillId="15" borderId="26" xfId="5" applyFont="1" applyBorder="1" applyAlignment="1">
      <alignment horizontal="center" vertical="center"/>
    </xf>
    <xf numFmtId="0" fontId="30" fillId="0" borderId="28" xfId="0" applyFont="1" applyBorder="1" applyAlignment="1">
      <alignment vertical="center"/>
    </xf>
    <xf numFmtId="0" fontId="30" fillId="0" borderId="27" xfId="0" applyFont="1" applyBorder="1" applyAlignment="1">
      <alignment vertical="center"/>
    </xf>
    <xf numFmtId="0" fontId="30" fillId="0" borderId="26" xfId="0" applyFont="1" applyBorder="1" applyAlignment="1">
      <alignment vertical="center"/>
    </xf>
    <xf numFmtId="0" fontId="29" fillId="0" borderId="6" xfId="0" applyFont="1" applyBorder="1" applyAlignment="1">
      <alignment vertical="center"/>
    </xf>
    <xf numFmtId="0" fontId="30" fillId="15" borderId="2" xfId="5" applyFont="1" applyBorder="1" applyAlignment="1">
      <alignment horizontal="center" vertical="center"/>
    </xf>
    <xf numFmtId="0" fontId="31" fillId="2" borderId="3" xfId="0" applyFont="1" applyFill="1" applyBorder="1" applyAlignment="1">
      <alignment horizontal="left" vertical="center" indent="2"/>
    </xf>
    <xf numFmtId="0" fontId="31" fillId="15" borderId="2" xfId="5" applyFont="1" applyBorder="1" applyAlignment="1">
      <alignment horizontal="center" vertical="center"/>
    </xf>
    <xf numFmtId="0" fontId="33" fillId="3" borderId="2" xfId="0" applyFont="1" applyFill="1" applyBorder="1" applyAlignment="1">
      <alignment vertical="center"/>
    </xf>
    <xf numFmtId="0" fontId="33" fillId="15" borderId="2" xfId="5" applyFont="1" applyBorder="1" applyAlignment="1">
      <alignment horizontal="center" vertical="center"/>
    </xf>
    <xf numFmtId="0" fontId="44" fillId="0" borderId="0" xfId="0" applyFont="1" applyAlignment="1">
      <alignment vertical="center"/>
    </xf>
    <xf numFmtId="0" fontId="28" fillId="19" borderId="16" xfId="0" applyFont="1" applyFill="1" applyBorder="1" applyAlignment="1">
      <alignment vertical="center"/>
    </xf>
    <xf numFmtId="0" fontId="47" fillId="0" borderId="0" xfId="0" applyFont="1" applyAlignment="1">
      <alignment vertical="center"/>
    </xf>
    <xf numFmtId="0" fontId="48" fillId="10" borderId="49" xfId="0" applyFont="1" applyFill="1" applyBorder="1" applyAlignment="1">
      <alignment horizontal="left" vertical="center" wrapText="1"/>
    </xf>
    <xf numFmtId="0" fontId="48" fillId="10" borderId="46" xfId="0" applyFont="1" applyFill="1" applyBorder="1" applyAlignment="1">
      <alignment horizontal="left" vertical="center" wrapText="1"/>
    </xf>
    <xf numFmtId="0" fontId="48" fillId="10" borderId="46" xfId="0" applyFont="1" applyFill="1" applyBorder="1" applyAlignment="1">
      <alignment horizontal="center" vertical="center" wrapText="1"/>
    </xf>
    <xf numFmtId="0" fontId="48" fillId="10" borderId="46" xfId="0" applyFont="1" applyFill="1" applyBorder="1" applyAlignment="1">
      <alignment horizontal="left" vertical="center" wrapText="1" indent="4"/>
    </xf>
    <xf numFmtId="0" fontId="50" fillId="2" borderId="45" xfId="0" applyFont="1" applyFill="1" applyBorder="1" applyAlignment="1">
      <alignment horizontal="left" vertical="center" wrapText="1"/>
    </xf>
    <xf numFmtId="0" fontId="51" fillId="0" borderId="31" xfId="0" applyFont="1" applyBorder="1" applyAlignment="1">
      <alignment horizontal="left" vertical="center" wrapText="1"/>
    </xf>
    <xf numFmtId="168" fontId="51" fillId="0" borderId="31" xfId="0" applyNumberFormat="1" applyFont="1" applyBorder="1" applyAlignment="1">
      <alignment horizontal="center" vertical="center"/>
    </xf>
    <xf numFmtId="17" fontId="52" fillId="9" borderId="44" xfId="0" applyNumberFormat="1" applyFont="1" applyFill="1" applyBorder="1" applyAlignment="1">
      <alignment horizontal="center" vertical="center" wrapText="1"/>
    </xf>
    <xf numFmtId="0" fontId="51" fillId="0" borderId="31" xfId="0" applyFont="1" applyBorder="1" applyAlignment="1">
      <alignment vertical="center" wrapText="1"/>
    </xf>
    <xf numFmtId="0" fontId="50" fillId="2" borderId="31" xfId="0" applyFont="1" applyFill="1" applyBorder="1" applyAlignment="1">
      <alignment horizontal="left" vertical="center" wrapText="1"/>
    </xf>
    <xf numFmtId="0" fontId="50" fillId="0" borderId="31" xfId="0" applyFont="1" applyBorder="1" applyAlignment="1">
      <alignment horizontal="left" vertical="center"/>
    </xf>
    <xf numFmtId="0" fontId="53" fillId="0" borderId="31" xfId="0" applyFont="1" applyBorder="1" applyAlignment="1">
      <alignment horizontal="left" vertical="center" wrapText="1"/>
    </xf>
    <xf numFmtId="0" fontId="54" fillId="0" borderId="31" xfId="0" applyFont="1" applyBorder="1" applyAlignment="1">
      <alignment horizontal="center" vertical="center" wrapText="1"/>
    </xf>
    <xf numFmtId="0" fontId="54" fillId="0" borderId="31" xfId="0" applyFont="1" applyBorder="1" applyAlignment="1">
      <alignment horizontal="left" vertical="center" wrapText="1"/>
    </xf>
    <xf numFmtId="0" fontId="53" fillId="0" borderId="31" xfId="0" applyFont="1" applyBorder="1" applyAlignment="1">
      <alignment vertical="center" wrapText="1"/>
    </xf>
    <xf numFmtId="0" fontId="25" fillId="6" borderId="0" xfId="0" applyFont="1" applyFill="1" applyAlignment="1">
      <alignment vertical="center"/>
    </xf>
    <xf numFmtId="0" fontId="26" fillId="6" borderId="0" xfId="0" applyFont="1" applyFill="1"/>
    <xf numFmtId="0" fontId="38" fillId="3" borderId="63" xfId="0" applyFont="1" applyFill="1" applyBorder="1" applyAlignment="1">
      <alignment horizontal="center" vertical="center" wrapText="1"/>
    </xf>
    <xf numFmtId="0" fontId="38" fillId="3" borderId="19" xfId="0" applyFont="1" applyFill="1" applyBorder="1" applyAlignment="1">
      <alignment horizontal="center" vertical="center" wrapText="1"/>
    </xf>
    <xf numFmtId="0" fontId="32" fillId="16" borderId="38" xfId="0" applyFont="1" applyFill="1" applyBorder="1" applyAlignment="1">
      <alignment vertical="center" wrapText="1"/>
    </xf>
    <xf numFmtId="0" fontId="32" fillId="16" borderId="38" xfId="0" applyFont="1" applyFill="1" applyBorder="1" applyAlignment="1">
      <alignment horizontal="center" vertical="center" wrapText="1"/>
    </xf>
    <xf numFmtId="0" fontId="28" fillId="8" borderId="38" xfId="0" applyFont="1" applyFill="1" applyBorder="1" applyAlignment="1">
      <alignment horizontal="center" vertical="center" wrapText="1"/>
    </xf>
    <xf numFmtId="0" fontId="32" fillId="8" borderId="38" xfId="0" applyFont="1" applyFill="1" applyBorder="1" applyAlignment="1">
      <alignment horizontal="center" vertical="center" wrapText="1"/>
    </xf>
    <xf numFmtId="0" fontId="28" fillId="8" borderId="37" xfId="0" applyFont="1" applyFill="1" applyBorder="1" applyAlignment="1">
      <alignment horizontal="center" vertical="center" wrapText="1"/>
    </xf>
    <xf numFmtId="0" fontId="38" fillId="3" borderId="19" xfId="0" applyFont="1" applyFill="1" applyBorder="1" applyAlignment="1">
      <alignment horizontal="left" vertical="center" wrapText="1"/>
    </xf>
    <xf numFmtId="0" fontId="38" fillId="3" borderId="33" xfId="0" applyFont="1" applyFill="1" applyBorder="1" applyAlignment="1">
      <alignment horizontal="left" vertical="center" wrapText="1"/>
    </xf>
    <xf numFmtId="0" fontId="38" fillId="3" borderId="33" xfId="0" applyFont="1" applyFill="1" applyBorder="1" applyAlignment="1">
      <alignment horizontal="center" vertical="center" wrapText="1"/>
    </xf>
    <xf numFmtId="169" fontId="38" fillId="3" borderId="6" xfId="0" applyNumberFormat="1" applyFont="1" applyFill="1" applyBorder="1" applyAlignment="1">
      <alignment horizontal="center" vertical="center" wrapText="1"/>
    </xf>
    <xf numFmtId="0" fontId="38" fillId="3" borderId="58" xfId="0" applyFont="1" applyFill="1" applyBorder="1" applyAlignment="1">
      <alignment horizontal="left" vertical="center" wrapText="1"/>
    </xf>
    <xf numFmtId="169" fontId="38" fillId="3" borderId="33" xfId="0" applyNumberFormat="1" applyFont="1" applyFill="1" applyBorder="1" applyAlignment="1">
      <alignment horizontal="center" vertical="center" wrapText="1"/>
    </xf>
    <xf numFmtId="0" fontId="54" fillId="0" borderId="3" xfId="0" applyFont="1" applyBorder="1" applyAlignment="1">
      <alignment horizontal="left" vertical="center" indent="1"/>
    </xf>
    <xf numFmtId="1" fontId="54" fillId="0" borderId="2" xfId="0" applyNumberFormat="1" applyFont="1" applyBorder="1" applyAlignment="1">
      <alignment horizontal="center" vertical="center"/>
    </xf>
    <xf numFmtId="1" fontId="54" fillId="12" borderId="2" xfId="0" applyNumberFormat="1" applyFont="1" applyFill="1" applyBorder="1" applyAlignment="1">
      <alignment horizontal="center" vertical="center"/>
    </xf>
    <xf numFmtId="5" fontId="54" fillId="0" borderId="2" xfId="1" applyNumberFormat="1" applyFont="1" applyBorder="1" applyAlignment="1">
      <alignment horizontal="center" vertical="center"/>
    </xf>
    <xf numFmtId="169" fontId="54" fillId="0" borderId="6" xfId="0" applyNumberFormat="1" applyFont="1" applyBorder="1" applyAlignment="1">
      <alignment horizontal="right" vertical="center"/>
    </xf>
    <xf numFmtId="1" fontId="54" fillId="2" borderId="58" xfId="0" applyNumberFormat="1" applyFont="1" applyFill="1" applyBorder="1" applyAlignment="1">
      <alignment horizontal="center" vertical="center"/>
    </xf>
    <xf numFmtId="169" fontId="54" fillId="0" borderId="2" xfId="0" applyNumberFormat="1" applyFont="1" applyBorder="1" applyAlignment="1">
      <alignment horizontal="right" vertical="center"/>
    </xf>
    <xf numFmtId="169" fontId="54" fillId="0" borderId="59" xfId="0" applyNumberFormat="1" applyFont="1" applyBorder="1" applyAlignment="1">
      <alignment horizontal="right" vertical="center"/>
    </xf>
    <xf numFmtId="1" fontId="54" fillId="2" borderId="3" xfId="0" applyNumberFormat="1" applyFont="1" applyFill="1" applyBorder="1" applyAlignment="1">
      <alignment horizontal="center" vertical="center"/>
    </xf>
    <xf numFmtId="1" fontId="54" fillId="13" borderId="2" xfId="0" applyNumberFormat="1" applyFont="1" applyFill="1" applyBorder="1" applyAlignment="1">
      <alignment horizontal="center" vertical="center"/>
    </xf>
    <xf numFmtId="170" fontId="54" fillId="0" borderId="59" xfId="1" applyNumberFormat="1" applyFont="1" applyBorder="1" applyAlignment="1">
      <alignment vertical="center"/>
    </xf>
    <xf numFmtId="170" fontId="54" fillId="0" borderId="57" xfId="1" applyNumberFormat="1" applyFont="1" applyBorder="1" applyAlignment="1">
      <alignment vertical="center"/>
    </xf>
    <xf numFmtId="170" fontId="54" fillId="0" borderId="8" xfId="1" applyNumberFormat="1" applyFont="1" applyBorder="1" applyAlignment="1">
      <alignment vertical="center"/>
    </xf>
    <xf numFmtId="170" fontId="54" fillId="0" borderId="3" xfId="1" applyNumberFormat="1" applyFont="1" applyBorder="1" applyAlignment="1">
      <alignment vertical="center"/>
    </xf>
    <xf numFmtId="0" fontId="34" fillId="16" borderId="25" xfId="0" applyFont="1" applyFill="1" applyBorder="1" applyAlignment="1">
      <alignment horizontal="center" vertical="center" textRotation="90" wrapText="1"/>
    </xf>
    <xf numFmtId="1" fontId="38" fillId="11" borderId="1" xfId="0" applyNumberFormat="1" applyFont="1" applyFill="1" applyBorder="1" applyAlignment="1">
      <alignment vertical="center" wrapText="1"/>
    </xf>
    <xf numFmtId="1" fontId="38" fillId="11" borderId="52" xfId="0" applyNumberFormat="1" applyFont="1" applyFill="1" applyBorder="1" applyAlignment="1">
      <alignment vertical="center" wrapText="1"/>
    </xf>
    <xf numFmtId="169" fontId="38" fillId="11" borderId="53" xfId="0" applyNumberFormat="1" applyFont="1" applyFill="1" applyBorder="1" applyAlignment="1">
      <alignment horizontal="right" vertical="center" wrapText="1"/>
    </xf>
    <xf numFmtId="169" fontId="38" fillId="11" borderId="55" xfId="0" applyNumberFormat="1" applyFont="1" applyFill="1" applyBorder="1" applyAlignment="1">
      <alignment horizontal="right" vertical="center" wrapText="1"/>
    </xf>
    <xf numFmtId="1" fontId="38" fillId="11" borderId="54" xfId="0" applyNumberFormat="1" applyFont="1" applyFill="1" applyBorder="1" applyAlignment="1">
      <alignment vertical="center" wrapText="1"/>
    </xf>
    <xf numFmtId="169" fontId="38" fillId="11" borderId="51" xfId="0" applyNumberFormat="1" applyFont="1" applyFill="1" applyBorder="1" applyAlignment="1">
      <alignment horizontal="right" vertical="center" wrapText="1"/>
    </xf>
    <xf numFmtId="0" fontId="26" fillId="0" borderId="56" xfId="0" applyFont="1" applyBorder="1"/>
    <xf numFmtId="0" fontId="38" fillId="3" borderId="56" xfId="0" applyFont="1" applyFill="1" applyBorder="1" applyAlignment="1">
      <alignment horizontal="left" vertical="center" wrapText="1"/>
    </xf>
    <xf numFmtId="1" fontId="38" fillId="3" borderId="25" xfId="0" applyNumberFormat="1" applyFont="1" applyFill="1" applyBorder="1" applyAlignment="1">
      <alignment horizontal="left" vertical="center" wrapText="1"/>
    </xf>
    <xf numFmtId="5" fontId="38" fillId="3" borderId="25" xfId="1" applyNumberFormat="1" applyFont="1" applyFill="1" applyBorder="1" applyAlignment="1">
      <alignment horizontal="center" vertical="center" wrapText="1"/>
    </xf>
    <xf numFmtId="169" fontId="38" fillId="3" borderId="60" xfId="0" applyNumberFormat="1" applyFont="1" applyFill="1" applyBorder="1" applyAlignment="1">
      <alignment horizontal="right" vertical="center" wrapText="1"/>
    </xf>
    <xf numFmtId="1" fontId="38" fillId="3" borderId="56" xfId="0" applyNumberFormat="1" applyFont="1" applyFill="1" applyBorder="1" applyAlignment="1">
      <alignment horizontal="left" vertical="center" wrapText="1"/>
    </xf>
    <xf numFmtId="169" fontId="38" fillId="3" borderId="62" xfId="0" applyNumberFormat="1" applyFont="1" applyFill="1" applyBorder="1" applyAlignment="1">
      <alignment horizontal="right" vertical="center" wrapText="1"/>
    </xf>
    <xf numFmtId="1" fontId="38" fillId="3" borderId="61" xfId="0" applyNumberFormat="1" applyFont="1" applyFill="1" applyBorder="1" applyAlignment="1">
      <alignment horizontal="left" vertical="center" wrapText="1"/>
    </xf>
    <xf numFmtId="169" fontId="38" fillId="3" borderId="25" xfId="0" applyNumberFormat="1" applyFont="1" applyFill="1" applyBorder="1" applyAlignment="1">
      <alignment horizontal="right" vertical="center" wrapText="1"/>
    </xf>
    <xf numFmtId="0" fontId="26" fillId="0" borderId="7" xfId="0" applyFont="1" applyBorder="1"/>
    <xf numFmtId="0" fontId="26" fillId="0" borderId="50" xfId="0" applyFont="1" applyBorder="1"/>
    <xf numFmtId="0" fontId="55" fillId="0" borderId="0" xfId="0" applyFont="1" applyAlignment="1">
      <alignment vertical="center"/>
    </xf>
    <xf numFmtId="0" fontId="38" fillId="0" borderId="0" xfId="0" applyFont="1" applyAlignment="1">
      <alignment horizontal="left" wrapText="1"/>
    </xf>
    <xf numFmtId="0" fontId="32" fillId="16" borderId="68" xfId="0" applyFont="1" applyFill="1" applyBorder="1" applyAlignment="1">
      <alignment horizontal="center" vertical="center" wrapText="1"/>
    </xf>
    <xf numFmtId="0" fontId="38" fillId="3" borderId="74" xfId="0" applyFont="1" applyFill="1" applyBorder="1" applyAlignment="1">
      <alignment horizontal="left" vertical="center" wrapText="1"/>
    </xf>
    <xf numFmtId="0" fontId="38" fillId="3" borderId="65" xfId="0" applyFont="1" applyFill="1" applyBorder="1" applyAlignment="1">
      <alignment horizontal="center" vertical="center" wrapText="1"/>
    </xf>
    <xf numFmtId="0" fontId="54" fillId="0" borderId="74" xfId="0" applyFont="1" applyBorder="1" applyAlignment="1">
      <alignment horizontal="left" vertical="center" indent="1"/>
    </xf>
    <xf numFmtId="10" fontId="54" fillId="0" borderId="3" xfId="2" applyNumberFormat="1" applyFont="1" applyBorder="1" applyAlignment="1">
      <alignment horizontal="center" vertical="center"/>
    </xf>
    <xf numFmtId="169" fontId="54" fillId="0" borderId="3" xfId="1" applyNumberFormat="1" applyFont="1" applyBorder="1" applyAlignment="1">
      <alignment horizontal="center" vertical="center"/>
    </xf>
    <xf numFmtId="169" fontId="54" fillId="0" borderId="8" xfId="1" applyNumberFormat="1" applyFont="1" applyBorder="1" applyAlignment="1">
      <alignment horizontal="center" vertical="center"/>
    </xf>
    <xf numFmtId="10" fontId="54" fillId="12" borderId="65" xfId="2" applyNumberFormat="1" applyFont="1" applyFill="1" applyBorder="1" applyAlignment="1">
      <alignment horizontal="center" vertical="center"/>
    </xf>
    <xf numFmtId="10" fontId="54" fillId="2" borderId="65" xfId="2" applyNumberFormat="1" applyFont="1" applyFill="1" applyBorder="1" applyAlignment="1">
      <alignment horizontal="center" vertical="center"/>
    </xf>
    <xf numFmtId="169" fontId="54" fillId="0" borderId="66" xfId="1" applyNumberFormat="1" applyFont="1" applyBorder="1" applyAlignment="1">
      <alignment horizontal="center" vertical="center"/>
    </xf>
    <xf numFmtId="10" fontId="38" fillId="3" borderId="19" xfId="0" applyNumberFormat="1" applyFont="1" applyFill="1" applyBorder="1" applyAlignment="1">
      <alignment horizontal="center" vertical="center" wrapText="1"/>
    </xf>
    <xf numFmtId="10" fontId="38" fillId="3" borderId="33" xfId="0" applyNumberFormat="1" applyFont="1" applyFill="1" applyBorder="1" applyAlignment="1">
      <alignment horizontal="center" vertical="center" wrapText="1"/>
    </xf>
    <xf numFmtId="169" fontId="38" fillId="3" borderId="66" xfId="0" applyNumberFormat="1" applyFont="1" applyFill="1" applyBorder="1" applyAlignment="1">
      <alignment horizontal="center" vertical="center" wrapText="1"/>
    </xf>
    <xf numFmtId="169" fontId="38" fillId="3" borderId="19" xfId="0" applyNumberFormat="1" applyFont="1" applyFill="1" applyBorder="1" applyAlignment="1">
      <alignment horizontal="center" vertical="center" wrapText="1"/>
    </xf>
    <xf numFmtId="169" fontId="38" fillId="3" borderId="63" xfId="0" applyNumberFormat="1" applyFont="1" applyFill="1" applyBorder="1" applyAlignment="1">
      <alignment horizontal="center" vertical="center" wrapText="1"/>
    </xf>
    <xf numFmtId="169" fontId="38" fillId="3" borderId="65" xfId="0" applyNumberFormat="1" applyFont="1" applyFill="1" applyBorder="1" applyAlignment="1">
      <alignment horizontal="center" vertical="center" wrapText="1"/>
    </xf>
    <xf numFmtId="0" fontId="26" fillId="0" borderId="72" xfId="0" applyFont="1" applyBorder="1"/>
    <xf numFmtId="0" fontId="53" fillId="0" borderId="8" xfId="0" applyFont="1" applyBorder="1" applyAlignment="1">
      <alignment horizontal="left" vertical="center" wrapText="1" indent="1"/>
    </xf>
    <xf numFmtId="0" fontId="26" fillId="14" borderId="71" xfId="0" applyFont="1" applyFill="1" applyBorder="1"/>
    <xf numFmtId="0" fontId="26" fillId="14" borderId="0" xfId="0" applyFont="1" applyFill="1"/>
    <xf numFmtId="2" fontId="53" fillId="12" borderId="65" xfId="0" applyNumberFormat="1" applyFont="1" applyFill="1" applyBorder="1" applyAlignment="1">
      <alignment horizontal="center" vertical="center"/>
    </xf>
    <xf numFmtId="2" fontId="53" fillId="2" borderId="65" xfId="0" applyNumberFormat="1" applyFont="1" applyFill="1" applyBorder="1" applyAlignment="1">
      <alignment horizontal="center" vertical="center"/>
    </xf>
    <xf numFmtId="0" fontId="26" fillId="14" borderId="70" xfId="0" applyFont="1" applyFill="1" applyBorder="1"/>
    <xf numFmtId="2" fontId="53" fillId="2" borderId="3" xfId="0" applyNumberFormat="1" applyFont="1" applyFill="1" applyBorder="1" applyAlignment="1">
      <alignment horizontal="center" vertical="center"/>
    </xf>
    <xf numFmtId="0" fontId="53" fillId="0" borderId="73" xfId="0" applyFont="1" applyBorder="1" applyAlignment="1">
      <alignment horizontal="left" vertical="center" wrapText="1" indent="1"/>
    </xf>
    <xf numFmtId="0" fontId="26" fillId="14" borderId="72" xfId="0" applyFont="1" applyFill="1" applyBorder="1"/>
    <xf numFmtId="2" fontId="53" fillId="12" borderId="3" xfId="0" applyNumberFormat="1" applyFont="1" applyFill="1" applyBorder="1" applyAlignment="1">
      <alignment horizontal="center" vertical="center"/>
    </xf>
    <xf numFmtId="0" fontId="56" fillId="0" borderId="0" xfId="0" applyFont="1" applyAlignment="1">
      <alignment vertical="center"/>
    </xf>
    <xf numFmtId="0" fontId="32" fillId="8" borderId="67" xfId="0" applyFont="1" applyFill="1" applyBorder="1" applyAlignment="1">
      <alignment horizontal="center" vertical="center" wrapText="1"/>
    </xf>
    <xf numFmtId="0" fontId="32" fillId="16" borderId="16" xfId="0" applyFont="1" applyFill="1" applyBorder="1" applyAlignment="1">
      <alignment vertical="center" wrapText="1"/>
    </xf>
    <xf numFmtId="0" fontId="32" fillId="16" borderId="69" xfId="0" applyFont="1" applyFill="1" applyBorder="1" applyAlignment="1">
      <alignment horizontal="center" vertical="center" wrapText="1"/>
    </xf>
    <xf numFmtId="2" fontId="54" fillId="0" borderId="65" xfId="0" applyNumberFormat="1" applyFont="1" applyBorder="1" applyAlignment="1">
      <alignment horizontal="center" vertical="center"/>
    </xf>
    <xf numFmtId="2" fontId="54" fillId="13" borderId="64" xfId="0" applyNumberFormat="1" applyFont="1" applyFill="1" applyBorder="1" applyAlignment="1">
      <alignment horizontal="center" vertical="center"/>
    </xf>
    <xf numFmtId="2" fontId="54" fillId="0" borderId="3" xfId="0" applyNumberFormat="1" applyFont="1" applyBorder="1" applyAlignment="1">
      <alignment horizontal="center" vertical="center"/>
    </xf>
    <xf numFmtId="2" fontId="54" fillId="0" borderId="64" xfId="0" applyNumberFormat="1" applyFont="1" applyBorder="1" applyAlignment="1">
      <alignment horizontal="center" vertical="center"/>
    </xf>
    <xf numFmtId="2" fontId="54" fillId="12" borderId="64" xfId="0" applyNumberFormat="1" applyFont="1" applyFill="1" applyBorder="1" applyAlignment="1">
      <alignment horizontal="center" vertical="center"/>
    </xf>
    <xf numFmtId="2" fontId="53" fillId="12" borderId="2" xfId="0" applyNumberFormat="1" applyFont="1" applyFill="1" applyBorder="1" applyAlignment="1">
      <alignment horizontal="center" vertical="center"/>
    </xf>
    <xf numFmtId="2" fontId="54" fillId="0" borderId="2" xfId="0" applyNumberFormat="1" applyFont="1" applyBorder="1" applyAlignment="1">
      <alignment horizontal="center" vertical="center"/>
    </xf>
    <xf numFmtId="0" fontId="26" fillId="14" borderId="25" xfId="0" applyFont="1" applyFill="1" applyBorder="1"/>
    <xf numFmtId="0" fontId="26" fillId="0" borderId="2" xfId="0" applyFont="1" applyBorder="1"/>
    <xf numFmtId="168" fontId="51" fillId="0" borderId="31" xfId="0" applyNumberFormat="1" applyFont="1" applyBorder="1" applyAlignment="1">
      <alignment horizontal="center" vertical="center" wrapText="1"/>
    </xf>
    <xf numFmtId="10" fontId="54" fillId="2" borderId="75" xfId="2" applyNumberFormat="1" applyFont="1" applyFill="1" applyBorder="1" applyAlignment="1">
      <alignment horizontal="center" vertical="center"/>
    </xf>
    <xf numFmtId="10" fontId="54" fillId="0" borderId="76" xfId="2" applyNumberFormat="1" applyFont="1" applyBorder="1" applyAlignment="1">
      <alignment horizontal="center" vertical="center"/>
    </xf>
    <xf numFmtId="169" fontId="54" fillId="0" borderId="76" xfId="1" applyNumberFormat="1" applyFont="1" applyBorder="1" applyAlignment="1">
      <alignment horizontal="center" vertical="center"/>
    </xf>
    <xf numFmtId="169" fontId="54" fillId="0" borderId="77" xfId="1" applyNumberFormat="1" applyFont="1" applyBorder="1" applyAlignment="1">
      <alignment horizontal="center" vertical="center"/>
    </xf>
    <xf numFmtId="10" fontId="54" fillId="12" borderId="76" xfId="2" applyNumberFormat="1" applyFont="1" applyFill="1" applyBorder="1" applyAlignment="1">
      <alignment horizontal="center" vertical="center"/>
    </xf>
    <xf numFmtId="10" fontId="54" fillId="2" borderId="76" xfId="2" applyNumberFormat="1" applyFont="1" applyFill="1" applyBorder="1" applyAlignment="1">
      <alignment horizontal="center" vertical="center"/>
    </xf>
    <xf numFmtId="2" fontId="54" fillId="0" borderId="76" xfId="0" applyNumberFormat="1" applyFont="1" applyBorder="1" applyAlignment="1">
      <alignment horizontal="center" vertical="center"/>
    </xf>
    <xf numFmtId="2" fontId="54" fillId="12" borderId="77" xfId="0" applyNumberFormat="1" applyFont="1" applyFill="1" applyBorder="1" applyAlignment="1">
      <alignment horizontal="center" vertical="center"/>
    </xf>
    <xf numFmtId="2" fontId="54" fillId="0" borderId="78" xfId="0" applyNumberFormat="1" applyFont="1" applyBorder="1" applyAlignment="1">
      <alignment horizontal="center" vertical="center"/>
    </xf>
    <xf numFmtId="2" fontId="54" fillId="0" borderId="75" xfId="0" applyNumberFormat="1" applyFont="1" applyBorder="1" applyAlignment="1">
      <alignment horizontal="center" vertical="center"/>
    </xf>
    <xf numFmtId="2" fontId="54" fillId="0" borderId="79" xfId="0" applyNumberFormat="1" applyFont="1" applyBorder="1" applyAlignment="1">
      <alignment horizontal="center" vertical="center"/>
    </xf>
    <xf numFmtId="0" fontId="53" fillId="0" borderId="2" xfId="0" applyFont="1" applyBorder="1" applyAlignment="1">
      <alignment horizontal="left" vertical="center" wrapText="1"/>
    </xf>
    <xf numFmtId="0" fontId="54" fillId="0" borderId="6" xfId="0" applyFont="1" applyBorder="1" applyAlignment="1">
      <alignment horizontal="left" vertical="center" wrapText="1"/>
    </xf>
    <xf numFmtId="0" fontId="54" fillId="0" borderId="66" xfId="0" applyFont="1" applyBorder="1" applyAlignment="1">
      <alignment horizontal="left" vertical="center" wrapText="1"/>
    </xf>
    <xf numFmtId="0" fontId="54" fillId="0" borderId="77" xfId="0" applyFont="1" applyBorder="1" applyAlignment="1">
      <alignment horizontal="left" vertical="center" wrapText="1"/>
    </xf>
    <xf numFmtId="0" fontId="32" fillId="16" borderId="80" xfId="0" applyFont="1" applyFill="1" applyBorder="1" applyAlignment="1">
      <alignment horizontal="left" vertical="top" wrapText="1"/>
    </xf>
    <xf numFmtId="0" fontId="32" fillId="16" borderId="81" xfId="0" applyFont="1" applyFill="1" applyBorder="1" applyAlignment="1">
      <alignment horizontal="center" vertical="center" wrapText="1"/>
    </xf>
    <xf numFmtId="0" fontId="32" fillId="16" borderId="82" xfId="0" applyFont="1" applyFill="1" applyBorder="1" applyAlignment="1">
      <alignment horizontal="center" vertical="center" wrapText="1"/>
    </xf>
    <xf numFmtId="0" fontId="32" fillId="16" borderId="83" xfId="0" applyFont="1" applyFill="1" applyBorder="1" applyAlignment="1">
      <alignment horizontal="center" vertical="center" wrapText="1"/>
    </xf>
    <xf numFmtId="0" fontId="32" fillId="8" borderId="81" xfId="0" applyFont="1" applyFill="1" applyBorder="1" applyAlignment="1">
      <alignment horizontal="center" vertical="center" wrapText="1"/>
    </xf>
    <xf numFmtId="0" fontId="32" fillId="8" borderId="83" xfId="0" applyFont="1" applyFill="1" applyBorder="1" applyAlignment="1">
      <alignment horizontal="center" vertical="center" wrapText="1"/>
    </xf>
    <xf numFmtId="0" fontId="32" fillId="16" borderId="84" xfId="0" applyFont="1" applyFill="1" applyBorder="1" applyAlignment="1">
      <alignment vertical="center" wrapText="1"/>
    </xf>
    <xf numFmtId="0" fontId="32" fillId="16" borderId="85" xfId="0" applyFont="1" applyFill="1" applyBorder="1" applyAlignment="1">
      <alignment horizontal="center" vertical="center" wrapText="1"/>
    </xf>
    <xf numFmtId="0" fontId="32" fillId="8" borderId="86" xfId="0" applyFont="1" applyFill="1" applyBorder="1" applyAlignment="1">
      <alignment horizontal="center" vertical="center" wrapText="1"/>
    </xf>
    <xf numFmtId="169" fontId="54" fillId="0" borderId="59" xfId="1" applyNumberFormat="1" applyFont="1" applyBorder="1" applyAlignment="1">
      <alignment vertical="center"/>
    </xf>
    <xf numFmtId="1" fontId="38" fillId="11" borderId="55" xfId="0" applyNumberFormat="1" applyFont="1" applyFill="1" applyBorder="1" applyAlignment="1">
      <alignment horizontal="left" vertical="center" wrapText="1"/>
    </xf>
    <xf numFmtId="0" fontId="32" fillId="16" borderId="7" xfId="0" applyFont="1" applyFill="1" applyBorder="1" applyAlignment="1">
      <alignment horizontal="left" vertical="center" wrapText="1"/>
    </xf>
    <xf numFmtId="0" fontId="32" fillId="16" borderId="0" xfId="0" applyFont="1" applyFill="1" applyAlignment="1">
      <alignment horizontal="left" vertical="center" wrapText="1"/>
    </xf>
    <xf numFmtId="0" fontId="28" fillId="17" borderId="14" xfId="0" applyFont="1" applyFill="1" applyBorder="1" applyAlignment="1">
      <alignment horizontal="left" vertical="center"/>
    </xf>
    <xf numFmtId="0" fontId="28" fillId="17" borderId="13" xfId="0" applyFont="1" applyFill="1" applyBorder="1" applyAlignment="1">
      <alignment horizontal="left" vertical="center"/>
    </xf>
    <xf numFmtId="0" fontId="34" fillId="17" borderId="13" xfId="0" applyFont="1" applyFill="1" applyBorder="1" applyAlignment="1">
      <alignment horizontal="left" vertical="center"/>
    </xf>
    <xf numFmtId="0" fontId="28" fillId="17" borderId="12" xfId="0" applyFont="1" applyFill="1" applyBorder="1" applyAlignment="1">
      <alignment horizontal="left" vertical="center"/>
    </xf>
    <xf numFmtId="0" fontId="28" fillId="17" borderId="11" xfId="0" applyFont="1" applyFill="1" applyBorder="1" applyAlignment="1">
      <alignment horizontal="left" vertical="center"/>
    </xf>
    <xf numFmtId="0" fontId="28" fillId="17" borderId="0" xfId="0" applyFont="1" applyFill="1" applyAlignment="1">
      <alignment horizontal="left" vertical="center"/>
    </xf>
    <xf numFmtId="0" fontId="28" fillId="17" borderId="10" xfId="0" applyFont="1" applyFill="1" applyBorder="1" applyAlignment="1">
      <alignment horizontal="left" vertical="center"/>
    </xf>
    <xf numFmtId="0" fontId="32" fillId="4" borderId="7" xfId="0" applyFont="1" applyFill="1" applyBorder="1" applyAlignment="1">
      <alignment horizontal="left" vertical="center" wrapText="1"/>
    </xf>
    <xf numFmtId="0" fontId="32" fillId="4" borderId="0" xfId="0" applyFont="1" applyFill="1" applyAlignment="1">
      <alignment horizontal="left" vertical="center" wrapText="1"/>
    </xf>
    <xf numFmtId="0" fontId="26" fillId="2" borderId="0" xfId="0" applyFont="1" applyFill="1" applyAlignment="1">
      <alignment horizontal="left" vertical="top" wrapText="1"/>
    </xf>
    <xf numFmtId="0" fontId="28" fillId="6" borderId="22" xfId="0" applyFont="1" applyFill="1" applyBorder="1" applyAlignment="1">
      <alignment horizontal="center" vertical="center" wrapText="1"/>
    </xf>
    <xf numFmtId="0" fontId="28" fillId="6" borderId="21" xfId="0" applyFont="1" applyFill="1" applyBorder="1" applyAlignment="1">
      <alignment horizontal="center" vertical="center" wrapText="1"/>
    </xf>
    <xf numFmtId="0" fontId="28" fillId="6" borderId="14"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29" fillId="0" borderId="6" xfId="0" applyFont="1" applyBorder="1" applyAlignment="1">
      <alignment horizontal="center" vertical="center"/>
    </xf>
    <xf numFmtId="0" fontId="29" fillId="0" borderId="8" xfId="0" applyFont="1" applyBorder="1" applyAlignment="1">
      <alignment horizontal="center" vertical="center"/>
    </xf>
    <xf numFmtId="0" fontId="29" fillId="0" borderId="19" xfId="0" applyFont="1" applyBorder="1" applyAlignment="1">
      <alignment horizontal="center" vertical="center"/>
    </xf>
    <xf numFmtId="0" fontId="28" fillId="6" borderId="0" xfId="0" applyFont="1" applyFill="1" applyAlignment="1">
      <alignment horizontal="center" vertical="center" wrapText="1"/>
    </xf>
    <xf numFmtId="0" fontId="32" fillId="4" borderId="0" xfId="0" applyFont="1" applyFill="1" applyAlignment="1">
      <alignment horizontal="center" vertical="center" textRotation="90"/>
    </xf>
    <xf numFmtId="0" fontId="32" fillId="7" borderId="0" xfId="0" applyFont="1" applyFill="1" applyAlignment="1">
      <alignment horizontal="center" vertical="center" textRotation="90"/>
    </xf>
    <xf numFmtId="0" fontId="34" fillId="7" borderId="0" xfId="0" applyFont="1" applyFill="1" applyAlignment="1">
      <alignment horizontal="center" vertical="center" textRotation="90"/>
    </xf>
    <xf numFmtId="0" fontId="29" fillId="0" borderId="3" xfId="0" applyFont="1" applyBorder="1" applyAlignment="1">
      <alignment horizontal="center" vertical="center"/>
    </xf>
    <xf numFmtId="0" fontId="28" fillId="6" borderId="15" xfId="0" applyFont="1" applyFill="1" applyBorder="1" applyAlignment="1">
      <alignment horizontal="center" vertical="center" wrapText="1"/>
    </xf>
    <xf numFmtId="0" fontId="28" fillId="6" borderId="30" xfId="0" applyFont="1" applyFill="1" applyBorder="1" applyAlignment="1">
      <alignment horizontal="center" vertical="center" wrapText="1"/>
    </xf>
    <xf numFmtId="0" fontId="30" fillId="0" borderId="6" xfId="0" applyFont="1" applyBorder="1" applyAlignment="1">
      <alignment horizontal="center" vertical="center"/>
    </xf>
    <xf numFmtId="0" fontId="30" fillId="0" borderId="8" xfId="0" applyFont="1" applyBorder="1" applyAlignment="1">
      <alignment horizontal="center" vertical="center"/>
    </xf>
    <xf numFmtId="0" fontId="30" fillId="0" borderId="3" xfId="0" applyFont="1" applyBorder="1" applyAlignment="1">
      <alignment horizontal="center" vertical="center"/>
    </xf>
    <xf numFmtId="0" fontId="28" fillId="6" borderId="11" xfId="0" applyFont="1" applyFill="1" applyBorder="1" applyAlignment="1">
      <alignment horizontal="left" vertical="center"/>
    </xf>
    <xf numFmtId="0" fontId="28" fillId="6" borderId="0" xfId="0" applyFont="1" applyFill="1" applyAlignment="1">
      <alignment horizontal="left" vertical="center"/>
    </xf>
    <xf numFmtId="0" fontId="28" fillId="6" borderId="10" xfId="0" applyFont="1" applyFill="1" applyBorder="1" applyAlignment="1">
      <alignment horizontal="left" vertical="center"/>
    </xf>
    <xf numFmtId="0" fontId="33" fillId="3" borderId="33" xfId="0" applyFont="1" applyFill="1" applyBorder="1" applyAlignment="1">
      <alignment horizontal="left" vertical="center" wrapText="1"/>
    </xf>
    <xf numFmtId="0" fontId="33" fillId="3" borderId="25" xfId="0" applyFont="1" applyFill="1" applyBorder="1" applyAlignment="1">
      <alignment horizontal="left" vertical="center" wrapText="1"/>
    </xf>
    <xf numFmtId="0" fontId="33" fillId="3" borderId="17" xfId="0" applyFont="1" applyFill="1" applyBorder="1" applyAlignment="1">
      <alignment horizontal="left" vertical="center" wrapText="1"/>
    </xf>
    <xf numFmtId="0" fontId="28" fillId="6" borderId="14" xfId="0" applyFont="1" applyFill="1" applyBorder="1" applyAlignment="1">
      <alignment horizontal="left" vertical="center"/>
    </xf>
    <xf numFmtId="0" fontId="28" fillId="6" borderId="13" xfId="0" applyFont="1" applyFill="1" applyBorder="1" applyAlignment="1">
      <alignment horizontal="left" vertical="center"/>
    </xf>
    <xf numFmtId="0" fontId="28" fillId="6" borderId="12" xfId="0" applyFont="1" applyFill="1" applyBorder="1" applyAlignment="1">
      <alignment horizontal="left" vertical="center"/>
    </xf>
    <xf numFmtId="0" fontId="28" fillId="6" borderId="15" xfId="0" applyFont="1" applyFill="1" applyBorder="1" applyAlignment="1">
      <alignment horizontal="center" vertical="center"/>
    </xf>
    <xf numFmtId="0" fontId="28" fillId="6" borderId="30" xfId="0" applyFont="1" applyFill="1" applyBorder="1" applyAlignment="1">
      <alignment horizontal="center" vertical="center"/>
    </xf>
    <xf numFmtId="0" fontId="28" fillId="6" borderId="7" xfId="0" applyFont="1" applyFill="1" applyBorder="1" applyAlignment="1">
      <alignment horizontal="left" vertical="center" wrapText="1"/>
    </xf>
    <xf numFmtId="0" fontId="28" fillId="6" borderId="0" xfId="0" applyFont="1" applyFill="1" applyAlignment="1">
      <alignment horizontal="left" vertical="center" wrapText="1"/>
    </xf>
    <xf numFmtId="0" fontId="28" fillId="17" borderId="11" xfId="0" applyFont="1" applyFill="1" applyBorder="1" applyAlignment="1">
      <alignment horizontal="left" vertical="center" wrapText="1"/>
    </xf>
    <xf numFmtId="0" fontId="28" fillId="17" borderId="0" xfId="0" applyFont="1" applyFill="1" applyAlignment="1">
      <alignment horizontal="left" vertical="center" wrapText="1"/>
    </xf>
    <xf numFmtId="0" fontId="34" fillId="17" borderId="0" xfId="0" applyFont="1" applyFill="1" applyAlignment="1">
      <alignment horizontal="left" vertical="center" wrapText="1"/>
    </xf>
    <xf numFmtId="0" fontId="28" fillId="17" borderId="10" xfId="0" applyFont="1" applyFill="1" applyBorder="1" applyAlignment="1">
      <alignment horizontal="left" vertical="center" wrapText="1"/>
    </xf>
    <xf numFmtId="0" fontId="28" fillId="18" borderId="11" xfId="0" applyFont="1" applyFill="1" applyBorder="1" applyAlignment="1">
      <alignment horizontal="left" vertical="center" wrapText="1"/>
    </xf>
    <xf numFmtId="0" fontId="28" fillId="18" borderId="0" xfId="0" applyFont="1" applyFill="1" applyAlignment="1">
      <alignment horizontal="left" vertical="center" wrapText="1"/>
    </xf>
    <xf numFmtId="0" fontId="28" fillId="6" borderId="40" xfId="0" applyFont="1" applyFill="1" applyBorder="1" applyAlignment="1">
      <alignment horizontal="center" vertical="center" wrapText="1"/>
    </xf>
    <xf numFmtId="0" fontId="28" fillId="6" borderId="27" xfId="0" applyFont="1" applyFill="1" applyBorder="1" applyAlignment="1">
      <alignment horizontal="center" vertical="center" wrapText="1"/>
    </xf>
    <xf numFmtId="0" fontId="28" fillId="6" borderId="24" xfId="0" applyFont="1" applyFill="1" applyBorder="1" applyAlignment="1">
      <alignment horizontal="center" vertical="center" wrapText="1"/>
    </xf>
    <xf numFmtId="0" fontId="49" fillId="9" borderId="48" xfId="0" applyFont="1" applyFill="1" applyBorder="1" applyAlignment="1">
      <alignment horizontal="left" vertical="center" wrapText="1"/>
    </xf>
    <xf numFmtId="0" fontId="49" fillId="9" borderId="47" xfId="0" applyFont="1" applyFill="1" applyBorder="1" applyAlignment="1">
      <alignment horizontal="left" vertical="center" wrapText="1"/>
    </xf>
    <xf numFmtId="0" fontId="49" fillId="9" borderId="46" xfId="0" applyFont="1" applyFill="1" applyBorder="1" applyAlignment="1">
      <alignment horizontal="left" vertical="center" wrapText="1"/>
    </xf>
    <xf numFmtId="0" fontId="49" fillId="9" borderId="43" xfId="0" applyFont="1" applyFill="1" applyBorder="1" applyAlignment="1">
      <alignment horizontal="left" vertical="center" wrapText="1"/>
    </xf>
    <xf numFmtId="0" fontId="49" fillId="9" borderId="42" xfId="0" applyFont="1" applyFill="1" applyBorder="1" applyAlignment="1">
      <alignment horizontal="left" vertical="center" wrapText="1"/>
    </xf>
    <xf numFmtId="0" fontId="49" fillId="9" borderId="41" xfId="0" applyFont="1" applyFill="1" applyBorder="1" applyAlignment="1">
      <alignment horizontal="left" vertical="center" wrapText="1"/>
    </xf>
    <xf numFmtId="0" fontId="49" fillId="9" borderId="31" xfId="0" applyFont="1" applyFill="1" applyBorder="1" applyAlignment="1">
      <alignment horizontal="left" vertical="center" wrapText="1"/>
    </xf>
    <xf numFmtId="0" fontId="38" fillId="16" borderId="33" xfId="0" applyFont="1" applyFill="1" applyBorder="1" applyAlignment="1">
      <alignment horizontal="center" vertical="center" textRotation="90" wrapText="1"/>
    </xf>
    <xf numFmtId="0" fontId="38" fillId="16" borderId="25" xfId="0" applyFont="1" applyFill="1" applyBorder="1" applyAlignment="1">
      <alignment horizontal="center" vertical="center" textRotation="90" wrapText="1"/>
    </xf>
    <xf numFmtId="0" fontId="38" fillId="16" borderId="19" xfId="0" applyFont="1" applyFill="1" applyBorder="1" applyAlignment="1">
      <alignment horizontal="center" vertical="center" textRotation="90" wrapText="1"/>
    </xf>
    <xf numFmtId="0" fontId="38" fillId="16" borderId="56" xfId="0" applyFont="1" applyFill="1" applyBorder="1" applyAlignment="1">
      <alignment horizontal="center" vertical="center" textRotation="90" wrapText="1"/>
    </xf>
    <xf numFmtId="0" fontId="38" fillId="3" borderId="63"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9" xfId="0" applyFont="1" applyFill="1" applyBorder="1" applyAlignment="1">
      <alignment horizontal="center" vertical="center" wrapText="1"/>
    </xf>
    <xf numFmtId="0" fontId="26" fillId="0" borderId="0" xfId="0" applyFont="1" applyAlignment="1">
      <alignment horizontal="left" wrapText="1"/>
    </xf>
  </cellXfs>
  <cellStyles count="6">
    <cellStyle name="Currency" xfId="1" builtinId="4"/>
    <cellStyle name="Normal" xfId="0" builtinId="0"/>
    <cellStyle name="Normal 16" xfId="4" xr:uid="{EBAC146F-4E52-499B-8DF4-CA6AC3CE30EF}"/>
    <cellStyle name="Normal 2" xfId="3" xr:uid="{2EA6B316-C69B-4B40-852B-39731630FC61}"/>
    <cellStyle name="Percent" xfId="2" builtinId="5"/>
    <cellStyle name="Style 1" xfId="5" xr:uid="{BEBA424B-98D0-41DB-8725-5DB4B73E9C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14</xdr:col>
      <xdr:colOff>240392</xdr:colOff>
      <xdr:row>1</xdr:row>
      <xdr:rowOff>124732</xdr:rowOff>
    </xdr:from>
    <xdr:ext cx="3519488" cy="440531"/>
    <xdr:pic>
      <xdr:nvPicPr>
        <xdr:cNvPr id="2" name="Picture 1" descr="TPR Logo L RGB">
          <a:extLst>
            <a:ext uri="{FF2B5EF4-FFF2-40B4-BE49-F238E27FC236}">
              <a16:creationId xmlns:a16="http://schemas.microsoft.com/office/drawing/2014/main" id="{EC3692B1-F45B-43A3-BE30-3D7E689B23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4792" y="315232"/>
          <a:ext cx="3519488" cy="440531"/>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3569804</xdr:colOff>
      <xdr:row>1</xdr:row>
      <xdr:rowOff>16565</xdr:rowOff>
    </xdr:from>
    <xdr:ext cx="2978150" cy="371475"/>
    <xdr:pic>
      <xdr:nvPicPr>
        <xdr:cNvPr id="2" name="Picture 1" descr="TPR Logo L RGB">
          <a:extLst>
            <a:ext uri="{FF2B5EF4-FFF2-40B4-BE49-F238E27FC236}">
              <a16:creationId xmlns:a16="http://schemas.microsoft.com/office/drawing/2014/main" id="{85C19657-83CB-4127-8A81-125BEEC29E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6729" y="207065"/>
          <a:ext cx="2978150" cy="371475"/>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2978150" cy="371475"/>
    <xdr:pic>
      <xdr:nvPicPr>
        <xdr:cNvPr id="2" name="Picture 1" descr="TPR Logo L RGB">
          <a:extLst>
            <a:ext uri="{FF2B5EF4-FFF2-40B4-BE49-F238E27FC236}">
              <a16:creationId xmlns:a16="http://schemas.microsoft.com/office/drawing/2014/main" id="{214E4436-9B4B-4E7F-860B-ED08D86B90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2978150" cy="371475"/>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0</xdr:row>
      <xdr:rowOff>0</xdr:rowOff>
    </xdr:from>
    <xdr:ext cx="2978150" cy="371475"/>
    <xdr:pic>
      <xdr:nvPicPr>
        <xdr:cNvPr id="2" name="Picture 1" descr="TPR Logo L RGB">
          <a:extLst>
            <a:ext uri="{FF2B5EF4-FFF2-40B4-BE49-F238E27FC236}">
              <a16:creationId xmlns:a16="http://schemas.microsoft.com/office/drawing/2014/main" id="{8FECF4AD-896B-4609-A444-4324DDAC43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0"/>
          <a:ext cx="2978150" cy="371475"/>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2978150" cy="371475"/>
    <xdr:pic>
      <xdr:nvPicPr>
        <xdr:cNvPr id="2" name="Picture 1" descr="TPR Logo L RGB">
          <a:extLst>
            <a:ext uri="{FF2B5EF4-FFF2-40B4-BE49-F238E27FC236}">
              <a16:creationId xmlns:a16="http://schemas.microsoft.com/office/drawing/2014/main" id="{1BC9ABD9-EBC8-4B93-B2F3-36AAE60919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0"/>
          <a:ext cx="2978150" cy="371475"/>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2978150" cy="371475"/>
    <xdr:pic>
      <xdr:nvPicPr>
        <xdr:cNvPr id="2" name="Picture 1" descr="TPR Logo L RGB">
          <a:extLst>
            <a:ext uri="{FF2B5EF4-FFF2-40B4-BE49-F238E27FC236}">
              <a16:creationId xmlns:a16="http://schemas.microsoft.com/office/drawing/2014/main" id="{1D3E22D2-39C1-481A-8EE8-09532AF2AF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2978150" cy="371475"/>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47625</xdr:rowOff>
    </xdr:from>
    <xdr:ext cx="2978150" cy="371475"/>
    <xdr:pic>
      <xdr:nvPicPr>
        <xdr:cNvPr id="2" name="Picture 1" descr="TPR Logo L RGB">
          <a:extLst>
            <a:ext uri="{FF2B5EF4-FFF2-40B4-BE49-F238E27FC236}">
              <a16:creationId xmlns:a16="http://schemas.microsoft.com/office/drawing/2014/main" id="{B23B9F33-20D7-444B-AD69-286F212EBA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7625"/>
          <a:ext cx="2978150" cy="371475"/>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978150" cy="371475"/>
    <xdr:pic>
      <xdr:nvPicPr>
        <xdr:cNvPr id="2" name="Picture 1" descr="TPR Logo L RGB">
          <a:extLst>
            <a:ext uri="{FF2B5EF4-FFF2-40B4-BE49-F238E27FC236}">
              <a16:creationId xmlns:a16="http://schemas.microsoft.com/office/drawing/2014/main" id="{FC3A3C48-1AFB-47B8-A68A-F9F9C4654B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78150" cy="371475"/>
        </a:xfrm>
        <a:prstGeom prst="rect">
          <a:avLst/>
        </a:prstGeom>
        <a:noFill/>
        <a:ln>
          <a:noFill/>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978150" cy="371475"/>
    <xdr:pic>
      <xdr:nvPicPr>
        <xdr:cNvPr id="2" name="Picture 1" descr="TPR Logo L RGB">
          <a:extLst>
            <a:ext uri="{FF2B5EF4-FFF2-40B4-BE49-F238E27FC236}">
              <a16:creationId xmlns:a16="http://schemas.microsoft.com/office/drawing/2014/main" id="{8E165B66-56D5-4774-90CE-D7E68F98A6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78150" cy="37147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DED84-E570-42AF-A93E-87775A78552B}">
  <sheetPr>
    <tabColor rgb="FF34A7E9"/>
    <pageSetUpPr autoPageBreaks="0" fitToPage="1"/>
  </sheetPr>
  <dimension ref="A1:U57"/>
  <sheetViews>
    <sheetView view="pageBreakPreview" zoomScale="60" zoomScaleNormal="100" workbookViewId="0">
      <selection activeCell="C37" sqref="C37"/>
    </sheetView>
  </sheetViews>
  <sheetFormatPr defaultColWidth="9.1796875" defaultRowHeight="12.5" x14ac:dyDescent="0.25"/>
  <cols>
    <col min="1" max="1" width="9.1796875" style="9"/>
    <col min="2" max="2" width="14" style="9" bestFit="1" customWidth="1"/>
    <col min="3" max="8" width="9.1796875" style="9"/>
    <col min="9" max="9" width="9.1796875" style="9" customWidth="1"/>
    <col min="10" max="16384" width="9.1796875" style="9"/>
  </cols>
  <sheetData>
    <row r="1" spans="1:21" x14ac:dyDescent="0.25">
      <c r="A1" s="10"/>
      <c r="B1" s="10"/>
      <c r="C1" s="10"/>
      <c r="D1" s="10"/>
      <c r="E1" s="10"/>
      <c r="F1" s="10"/>
      <c r="G1" s="10"/>
      <c r="H1" s="10"/>
      <c r="I1" s="10"/>
      <c r="J1" s="10"/>
      <c r="K1" s="10"/>
      <c r="L1" s="10"/>
      <c r="M1" s="10"/>
      <c r="N1" s="10"/>
      <c r="O1" s="10"/>
      <c r="P1" s="10"/>
      <c r="Q1" s="10"/>
      <c r="R1" s="10"/>
      <c r="S1" s="10"/>
      <c r="T1" s="10"/>
      <c r="U1" s="10"/>
    </row>
    <row r="2" spans="1:21" x14ac:dyDescent="0.25">
      <c r="A2" s="10"/>
      <c r="B2" s="10"/>
      <c r="C2" s="10"/>
      <c r="D2" s="10"/>
      <c r="E2" s="10"/>
      <c r="F2" s="10"/>
      <c r="G2" s="10"/>
      <c r="H2" s="10"/>
      <c r="I2" s="10"/>
      <c r="J2" s="10"/>
      <c r="K2" s="10"/>
      <c r="L2" s="10"/>
      <c r="M2" s="10"/>
      <c r="N2" s="10"/>
      <c r="O2" s="10"/>
      <c r="P2" s="10"/>
      <c r="Q2" s="10"/>
      <c r="R2" s="10"/>
      <c r="S2" s="10"/>
      <c r="T2" s="10"/>
      <c r="U2" s="10"/>
    </row>
    <row r="3" spans="1:21" x14ac:dyDescent="0.25">
      <c r="A3" s="10"/>
      <c r="B3" s="10"/>
      <c r="C3" s="10"/>
      <c r="D3" s="10"/>
      <c r="E3" s="10"/>
      <c r="F3" s="10"/>
      <c r="G3" s="10"/>
      <c r="H3" s="10"/>
      <c r="I3" s="10"/>
      <c r="J3" s="10"/>
      <c r="K3" s="10"/>
      <c r="L3" s="10"/>
      <c r="M3" s="10"/>
      <c r="N3" s="10"/>
      <c r="O3" s="10"/>
      <c r="P3" s="10"/>
      <c r="Q3" s="10"/>
      <c r="R3" s="10"/>
      <c r="S3" s="10"/>
      <c r="T3" s="10"/>
      <c r="U3" s="10"/>
    </row>
    <row r="4" spans="1:21" x14ac:dyDescent="0.25">
      <c r="A4" s="10"/>
      <c r="B4" s="10"/>
      <c r="C4" s="10"/>
      <c r="D4" s="10"/>
      <c r="E4" s="10"/>
      <c r="F4" s="10"/>
      <c r="G4" s="10"/>
      <c r="H4" s="10"/>
      <c r="I4" s="10"/>
      <c r="J4" s="10"/>
      <c r="K4" s="10"/>
      <c r="L4" s="10"/>
      <c r="M4" s="10"/>
      <c r="N4" s="10"/>
      <c r="O4" s="10"/>
      <c r="P4" s="10"/>
      <c r="Q4" s="10"/>
      <c r="R4" s="10"/>
      <c r="S4" s="10"/>
      <c r="T4" s="10"/>
      <c r="U4" s="10"/>
    </row>
    <row r="5" spans="1:21" x14ac:dyDescent="0.25">
      <c r="A5" s="10"/>
      <c r="B5" s="10"/>
      <c r="C5" s="10"/>
      <c r="D5" s="10"/>
      <c r="E5" s="10"/>
      <c r="F5" s="10"/>
      <c r="G5" s="10"/>
      <c r="H5" s="10"/>
      <c r="I5" s="10"/>
      <c r="J5" s="10"/>
      <c r="K5" s="10"/>
      <c r="L5" s="10"/>
      <c r="M5" s="10"/>
      <c r="N5" s="10"/>
      <c r="O5" s="10"/>
      <c r="P5" s="10"/>
      <c r="Q5" s="10"/>
      <c r="R5" s="10"/>
      <c r="S5" s="10"/>
      <c r="T5" s="10"/>
      <c r="U5" s="10"/>
    </row>
    <row r="6" spans="1:21" x14ac:dyDescent="0.25">
      <c r="A6" s="10"/>
      <c r="B6" s="10"/>
      <c r="C6" s="10"/>
      <c r="D6" s="10"/>
      <c r="E6" s="10"/>
      <c r="F6" s="10"/>
      <c r="G6" s="10"/>
      <c r="H6" s="10"/>
      <c r="I6" s="10"/>
      <c r="J6" s="10"/>
      <c r="K6" s="10"/>
      <c r="L6" s="10"/>
      <c r="M6" s="10"/>
      <c r="N6" s="10"/>
      <c r="O6" s="10"/>
      <c r="P6" s="10"/>
      <c r="Q6" s="10"/>
      <c r="R6" s="10"/>
      <c r="S6" s="10"/>
      <c r="T6" s="10"/>
      <c r="U6" s="10"/>
    </row>
    <row r="7" spans="1:21" x14ac:dyDescent="0.25">
      <c r="A7" s="10"/>
      <c r="B7" s="10"/>
      <c r="C7" s="10"/>
      <c r="D7" s="10"/>
      <c r="E7" s="10"/>
      <c r="F7" s="10"/>
      <c r="G7" s="10"/>
      <c r="H7" s="10"/>
      <c r="I7" s="10"/>
      <c r="J7" s="10"/>
      <c r="K7" s="10"/>
      <c r="L7" s="10"/>
      <c r="M7" s="10"/>
      <c r="N7" s="10"/>
      <c r="O7" s="10"/>
      <c r="P7" s="10"/>
      <c r="Q7" s="10"/>
      <c r="R7" s="10"/>
      <c r="S7" s="10"/>
      <c r="T7" s="10"/>
      <c r="U7" s="10"/>
    </row>
    <row r="8" spans="1:21" x14ac:dyDescent="0.25">
      <c r="A8" s="10"/>
      <c r="B8" s="10"/>
      <c r="C8" s="10"/>
      <c r="D8" s="10"/>
      <c r="E8" s="10"/>
      <c r="F8" s="10"/>
      <c r="G8" s="10"/>
      <c r="H8" s="10"/>
      <c r="I8" s="10"/>
      <c r="J8" s="10"/>
      <c r="K8" s="10"/>
      <c r="L8" s="10"/>
      <c r="M8" s="10"/>
      <c r="N8" s="10"/>
      <c r="O8" s="10"/>
      <c r="P8" s="10"/>
      <c r="Q8" s="10"/>
      <c r="R8" s="10"/>
      <c r="S8" s="10"/>
      <c r="T8" s="10"/>
      <c r="U8" s="10"/>
    </row>
    <row r="9" spans="1:21" x14ac:dyDescent="0.25">
      <c r="A9" s="10" t="s">
        <v>0</v>
      </c>
      <c r="B9" s="10"/>
      <c r="C9" s="10"/>
      <c r="D9" s="10"/>
      <c r="E9" s="10"/>
      <c r="F9" s="10"/>
      <c r="G9" s="10"/>
      <c r="H9" s="10"/>
      <c r="I9" s="10"/>
      <c r="J9" s="10"/>
      <c r="K9" s="10"/>
      <c r="L9" s="10"/>
      <c r="M9" s="10"/>
      <c r="N9" s="10"/>
      <c r="O9" s="10"/>
      <c r="P9" s="10"/>
      <c r="Q9" s="10"/>
      <c r="R9" s="10"/>
      <c r="S9" s="10"/>
      <c r="T9" s="10"/>
      <c r="U9" s="10"/>
    </row>
    <row r="10" spans="1:21" x14ac:dyDescent="0.25">
      <c r="A10" s="10"/>
      <c r="B10" s="10"/>
      <c r="C10" s="10"/>
      <c r="D10" s="10"/>
      <c r="E10" s="10"/>
      <c r="F10" s="10"/>
      <c r="G10" s="10"/>
      <c r="H10" s="10"/>
      <c r="I10" s="10"/>
      <c r="J10" s="10"/>
      <c r="K10" s="10"/>
      <c r="L10" s="10"/>
      <c r="M10" s="10"/>
      <c r="N10" s="10"/>
      <c r="O10" s="10"/>
      <c r="P10" s="10"/>
      <c r="Q10" s="10"/>
      <c r="R10" s="10"/>
      <c r="S10" s="10"/>
      <c r="T10" s="10"/>
      <c r="U10" s="10"/>
    </row>
    <row r="11" spans="1:21" x14ac:dyDescent="0.25">
      <c r="A11" s="10"/>
      <c r="B11" s="10"/>
      <c r="C11" s="10"/>
      <c r="D11" s="10"/>
      <c r="E11" s="10"/>
      <c r="F11" s="10"/>
      <c r="G11" s="10"/>
      <c r="H11" s="10"/>
      <c r="I11" s="10"/>
      <c r="J11" s="10"/>
      <c r="K11" s="10"/>
      <c r="L11" s="10"/>
      <c r="M11" s="10"/>
      <c r="N11" s="10"/>
      <c r="O11" s="10"/>
      <c r="P11" s="10"/>
      <c r="Q11" s="10"/>
      <c r="R11" s="10"/>
      <c r="S11" s="10"/>
      <c r="T11" s="10"/>
      <c r="U11" s="10"/>
    </row>
    <row r="12" spans="1:21" x14ac:dyDescent="0.25">
      <c r="A12" s="10"/>
      <c r="B12" s="10"/>
      <c r="C12" s="10"/>
      <c r="D12" s="10"/>
      <c r="E12" s="10"/>
      <c r="F12" s="10"/>
      <c r="G12" s="10"/>
      <c r="H12" s="10"/>
      <c r="I12" s="10"/>
      <c r="J12" s="10"/>
      <c r="K12" s="10"/>
      <c r="L12" s="10"/>
      <c r="M12" s="10"/>
      <c r="N12" s="10"/>
      <c r="O12" s="10"/>
      <c r="P12" s="10"/>
      <c r="Q12" s="10"/>
      <c r="R12" s="10"/>
      <c r="S12" s="10"/>
      <c r="T12" s="10"/>
      <c r="U12" s="10"/>
    </row>
    <row r="13" spans="1:21" x14ac:dyDescent="0.25">
      <c r="A13" s="10"/>
      <c r="B13" s="10"/>
      <c r="C13" s="10"/>
      <c r="D13" s="10"/>
      <c r="E13" s="10"/>
      <c r="F13" s="10"/>
      <c r="G13" s="10"/>
      <c r="H13" s="10"/>
      <c r="I13" s="10"/>
      <c r="J13" s="10"/>
      <c r="K13" s="10"/>
      <c r="L13" s="10"/>
      <c r="M13" s="10"/>
      <c r="N13" s="10"/>
      <c r="O13" s="10"/>
      <c r="P13" s="10"/>
      <c r="Q13" s="10"/>
      <c r="R13" s="10"/>
      <c r="S13" s="10"/>
      <c r="T13" s="10"/>
      <c r="U13" s="10"/>
    </row>
    <row r="14" spans="1:21" x14ac:dyDescent="0.25">
      <c r="A14" s="10"/>
      <c r="B14" s="10"/>
      <c r="C14" s="10"/>
      <c r="D14" s="10"/>
      <c r="E14" s="10"/>
      <c r="F14" s="10"/>
      <c r="G14" s="10"/>
      <c r="H14" s="10"/>
      <c r="I14" s="10"/>
      <c r="J14" s="10"/>
      <c r="K14" s="10"/>
      <c r="L14" s="10"/>
      <c r="M14" s="10"/>
      <c r="N14" s="10"/>
      <c r="O14" s="10"/>
      <c r="P14" s="10"/>
      <c r="Q14" s="10"/>
      <c r="R14" s="10"/>
      <c r="S14" s="10"/>
      <c r="T14" s="10"/>
      <c r="U14" s="10"/>
    </row>
    <row r="15" spans="1:21" x14ac:dyDescent="0.25">
      <c r="A15" s="10"/>
      <c r="B15" s="10"/>
      <c r="C15" s="10"/>
      <c r="D15" s="10"/>
      <c r="E15" s="10"/>
      <c r="F15" s="10"/>
      <c r="G15" s="10"/>
      <c r="H15" s="10"/>
      <c r="I15" s="10"/>
      <c r="J15" s="10"/>
      <c r="K15" s="10"/>
      <c r="L15" s="10"/>
      <c r="M15" s="10"/>
      <c r="N15" s="10"/>
      <c r="O15" s="10"/>
      <c r="P15" s="10"/>
      <c r="Q15" s="10"/>
      <c r="R15" s="10"/>
      <c r="S15" s="10"/>
      <c r="T15" s="10"/>
      <c r="U15" s="10"/>
    </row>
    <row r="16" spans="1:21" ht="28.5" x14ac:dyDescent="0.25">
      <c r="A16" s="10"/>
      <c r="B16" s="42" t="s">
        <v>1</v>
      </c>
      <c r="C16" s="43"/>
      <c r="D16" s="43"/>
      <c r="E16" s="43"/>
      <c r="F16" s="43"/>
      <c r="G16" s="43"/>
      <c r="H16" s="43"/>
      <c r="I16" s="43"/>
      <c r="J16" s="43"/>
      <c r="K16" s="10"/>
      <c r="L16" s="10"/>
      <c r="M16" s="10"/>
      <c r="N16" s="10"/>
      <c r="O16" s="10"/>
      <c r="P16" s="10"/>
      <c r="Q16" s="10"/>
      <c r="R16" s="10"/>
      <c r="S16" s="10"/>
      <c r="T16" s="10"/>
      <c r="U16" s="10"/>
    </row>
    <row r="17" spans="1:21" ht="28.5" x14ac:dyDescent="0.25">
      <c r="A17" s="10"/>
      <c r="B17" s="42" t="s">
        <v>287</v>
      </c>
      <c r="C17" s="43"/>
      <c r="D17" s="43"/>
      <c r="E17" s="43"/>
      <c r="F17" s="43"/>
      <c r="G17" s="43"/>
      <c r="H17" s="43"/>
      <c r="I17" s="43"/>
      <c r="J17" s="43"/>
      <c r="K17" s="10"/>
      <c r="L17" s="10"/>
      <c r="M17" s="10"/>
      <c r="N17" s="10"/>
      <c r="O17" s="10"/>
      <c r="P17" s="10"/>
      <c r="Q17" s="10"/>
      <c r="R17" s="10"/>
      <c r="S17" s="10"/>
      <c r="T17" s="10"/>
      <c r="U17" s="10"/>
    </row>
    <row r="18" spans="1:21" ht="28.5" x14ac:dyDescent="0.25">
      <c r="A18" s="10"/>
      <c r="B18" s="44" t="s">
        <v>2</v>
      </c>
      <c r="C18" s="43"/>
      <c r="D18" s="43"/>
      <c r="E18" s="43"/>
      <c r="F18" s="43"/>
      <c r="G18" s="43"/>
      <c r="H18" s="43"/>
      <c r="I18" s="43"/>
      <c r="J18" s="43"/>
      <c r="K18" s="10"/>
      <c r="L18" s="10"/>
      <c r="M18" s="10"/>
      <c r="N18" s="10"/>
      <c r="O18" s="10"/>
      <c r="P18" s="10"/>
      <c r="Q18" s="10"/>
      <c r="R18" s="10"/>
      <c r="S18" s="10"/>
      <c r="T18" s="10"/>
      <c r="U18" s="10"/>
    </row>
    <row r="19" spans="1:21" x14ac:dyDescent="0.25">
      <c r="A19" s="10"/>
      <c r="B19" s="10"/>
      <c r="C19" s="10"/>
      <c r="D19" s="10"/>
      <c r="E19" s="10"/>
      <c r="F19" s="10"/>
      <c r="G19" s="10"/>
      <c r="H19" s="10"/>
      <c r="I19" s="10"/>
      <c r="J19" s="10"/>
      <c r="K19" s="10"/>
      <c r="L19" s="10"/>
      <c r="M19" s="10"/>
      <c r="N19" s="10"/>
      <c r="O19" s="10"/>
      <c r="P19" s="10"/>
      <c r="Q19" s="10"/>
      <c r="R19" s="10"/>
      <c r="S19" s="10"/>
      <c r="T19" s="10"/>
      <c r="U19" s="10"/>
    </row>
    <row r="20" spans="1:21" x14ac:dyDescent="0.25">
      <c r="A20" s="10"/>
      <c r="B20" s="10"/>
      <c r="C20" s="10"/>
      <c r="D20" s="10"/>
      <c r="E20" s="10"/>
      <c r="F20" s="10"/>
      <c r="G20" s="10"/>
      <c r="H20" s="10"/>
      <c r="I20" s="10"/>
      <c r="J20" s="10"/>
      <c r="K20" s="10"/>
      <c r="L20" s="10"/>
      <c r="M20" s="10"/>
      <c r="N20" s="10"/>
      <c r="O20" s="10"/>
      <c r="P20" s="10"/>
      <c r="Q20" s="10"/>
      <c r="R20" s="10"/>
      <c r="S20" s="10"/>
      <c r="T20" s="10"/>
      <c r="U20" s="10"/>
    </row>
    <row r="21" spans="1:21" x14ac:dyDescent="0.25">
      <c r="A21" s="10"/>
      <c r="B21" s="10"/>
      <c r="C21" s="10"/>
      <c r="D21" s="10"/>
      <c r="E21" s="10"/>
      <c r="F21" s="10"/>
      <c r="G21" s="10"/>
      <c r="H21" s="10"/>
      <c r="I21" s="10"/>
      <c r="J21" s="10"/>
      <c r="K21" s="10"/>
      <c r="L21" s="10"/>
      <c r="M21" s="10"/>
      <c r="N21" s="10"/>
      <c r="O21" s="10"/>
      <c r="P21" s="10"/>
      <c r="Q21" s="10"/>
      <c r="R21" s="10"/>
      <c r="S21" s="10"/>
      <c r="T21" s="10"/>
      <c r="U21" s="10"/>
    </row>
    <row r="22" spans="1:21" x14ac:dyDescent="0.25">
      <c r="A22" s="10"/>
      <c r="B22" s="10"/>
      <c r="C22" s="10"/>
      <c r="D22" s="10"/>
      <c r="E22" s="10"/>
      <c r="F22" s="10"/>
      <c r="G22" s="10"/>
      <c r="H22" s="10"/>
      <c r="I22" s="10"/>
      <c r="J22" s="10"/>
      <c r="K22" s="10"/>
      <c r="L22" s="10"/>
      <c r="M22" s="10"/>
      <c r="N22" s="10"/>
      <c r="O22" s="10"/>
      <c r="P22" s="10"/>
      <c r="Q22" s="10"/>
      <c r="R22" s="10"/>
      <c r="S22" s="10"/>
      <c r="T22" s="10"/>
      <c r="U22" s="10"/>
    </row>
    <row r="23" spans="1:21" x14ac:dyDescent="0.25">
      <c r="A23" s="10"/>
      <c r="B23" s="10"/>
      <c r="C23" s="10"/>
      <c r="D23" s="10"/>
      <c r="E23" s="10"/>
      <c r="F23" s="10"/>
      <c r="G23" s="10"/>
      <c r="H23" s="10"/>
      <c r="I23" s="10"/>
      <c r="J23" s="10"/>
      <c r="K23" s="10"/>
      <c r="L23" s="10"/>
      <c r="M23" s="10"/>
      <c r="N23" s="10"/>
      <c r="O23" s="10"/>
      <c r="P23" s="10"/>
      <c r="Q23" s="10"/>
      <c r="R23" s="10"/>
      <c r="S23" s="10"/>
      <c r="T23" s="10"/>
      <c r="U23" s="10"/>
    </row>
    <row r="24" spans="1:21" x14ac:dyDescent="0.25">
      <c r="A24" s="10"/>
      <c r="B24" s="10"/>
      <c r="C24" s="10"/>
      <c r="D24" s="10"/>
      <c r="E24" s="10"/>
      <c r="F24" s="10"/>
      <c r="G24" s="10"/>
      <c r="H24" s="10"/>
      <c r="I24" s="10"/>
      <c r="J24" s="10"/>
      <c r="K24" s="10"/>
      <c r="L24" s="10"/>
      <c r="M24" s="10"/>
      <c r="N24" s="10"/>
      <c r="O24" s="10"/>
      <c r="P24" s="10"/>
      <c r="Q24" s="10"/>
      <c r="R24" s="10"/>
      <c r="S24" s="10"/>
      <c r="T24" s="10"/>
      <c r="U24" s="10"/>
    </row>
    <row r="25" spans="1:21" x14ac:dyDescent="0.25">
      <c r="A25" s="10"/>
      <c r="B25" s="10"/>
      <c r="C25" s="10"/>
      <c r="D25" s="10"/>
      <c r="E25" s="10"/>
      <c r="F25" s="10"/>
      <c r="G25" s="10"/>
      <c r="H25" s="10"/>
      <c r="I25" s="10"/>
      <c r="J25" s="10"/>
      <c r="K25" s="10"/>
      <c r="L25" s="10"/>
      <c r="M25" s="10"/>
      <c r="N25" s="10"/>
      <c r="O25" s="10"/>
      <c r="P25" s="10"/>
      <c r="Q25" s="10"/>
      <c r="R25" s="10"/>
      <c r="S25" s="10"/>
      <c r="T25" s="10"/>
      <c r="U25" s="10"/>
    </row>
    <row r="26" spans="1:21" x14ac:dyDescent="0.25">
      <c r="A26" s="10"/>
      <c r="B26" s="10"/>
      <c r="C26" s="10"/>
      <c r="D26" s="10"/>
      <c r="E26" s="10"/>
      <c r="F26" s="10"/>
      <c r="G26" s="10"/>
      <c r="H26" s="12"/>
      <c r="I26" s="12"/>
      <c r="J26" s="12"/>
      <c r="K26" s="10"/>
      <c r="L26" s="12"/>
      <c r="M26" s="12"/>
      <c r="N26" s="10"/>
      <c r="O26" s="10"/>
      <c r="P26" s="10"/>
      <c r="Q26" s="10"/>
      <c r="R26" s="10"/>
      <c r="S26" s="10"/>
      <c r="T26" s="10"/>
      <c r="U26" s="10"/>
    </row>
    <row r="27" spans="1:21" x14ac:dyDescent="0.25">
      <c r="A27" s="10"/>
      <c r="B27" s="10"/>
      <c r="C27" s="10"/>
      <c r="D27" s="10"/>
      <c r="E27" s="10"/>
      <c r="F27" s="10"/>
      <c r="G27" s="10"/>
      <c r="H27" s="12"/>
      <c r="I27" s="12"/>
      <c r="J27" s="12"/>
      <c r="K27" s="10"/>
      <c r="L27" s="12"/>
      <c r="M27" s="12"/>
      <c r="N27" s="10"/>
      <c r="O27" s="10"/>
      <c r="P27" s="10"/>
      <c r="Q27" s="10"/>
      <c r="R27" s="10"/>
      <c r="S27" s="10"/>
      <c r="T27" s="10"/>
      <c r="U27" s="10"/>
    </row>
    <row r="28" spans="1:21" x14ac:dyDescent="0.25">
      <c r="A28" s="10"/>
      <c r="B28" s="10"/>
      <c r="C28" s="10"/>
      <c r="D28" s="10"/>
      <c r="E28" s="10"/>
      <c r="F28" s="10"/>
      <c r="G28" s="10"/>
      <c r="H28" s="12"/>
      <c r="I28" s="12"/>
      <c r="J28" s="12"/>
      <c r="K28" s="10"/>
      <c r="L28" s="12"/>
      <c r="M28" s="12"/>
      <c r="N28" s="10"/>
      <c r="O28" s="10"/>
      <c r="P28" s="10"/>
      <c r="Q28" s="10"/>
      <c r="R28" s="10"/>
      <c r="S28" s="10"/>
      <c r="T28" s="10"/>
      <c r="U28" s="10"/>
    </row>
    <row r="29" spans="1:21" ht="20" x14ac:dyDescent="0.4">
      <c r="A29" s="10"/>
      <c r="B29" s="10"/>
      <c r="C29" s="10"/>
      <c r="D29" s="10"/>
      <c r="E29" s="10"/>
      <c r="F29" s="10"/>
      <c r="G29" s="10"/>
      <c r="H29" s="13"/>
      <c r="I29" s="12"/>
      <c r="J29" s="12"/>
      <c r="K29" s="12"/>
      <c r="L29" s="12"/>
      <c r="M29" s="12"/>
      <c r="N29" s="10"/>
      <c r="O29" s="10"/>
      <c r="P29" s="10"/>
      <c r="Q29" s="10"/>
      <c r="R29" s="10"/>
      <c r="S29" s="10"/>
      <c r="T29" s="10"/>
      <c r="U29" s="10"/>
    </row>
    <row r="30" spans="1:21" x14ac:dyDescent="0.25">
      <c r="A30" s="10"/>
      <c r="B30" s="10"/>
      <c r="C30" s="10"/>
      <c r="D30" s="10"/>
      <c r="E30" s="10"/>
      <c r="F30" s="10"/>
      <c r="G30" s="10"/>
      <c r="H30" s="12"/>
      <c r="I30" s="12"/>
      <c r="J30" s="12"/>
      <c r="K30" s="10"/>
      <c r="L30" s="12"/>
      <c r="M30" s="12"/>
      <c r="N30" s="10"/>
      <c r="O30" s="10"/>
      <c r="P30" s="10"/>
      <c r="Q30" s="10"/>
      <c r="R30" s="10"/>
      <c r="S30" s="10"/>
      <c r="T30" s="10"/>
      <c r="U30" s="10"/>
    </row>
    <row r="31" spans="1:21" ht="13" x14ac:dyDescent="0.3">
      <c r="A31" s="11"/>
      <c r="B31" s="10"/>
      <c r="C31" s="10"/>
      <c r="D31" s="10"/>
      <c r="E31" s="10"/>
      <c r="F31" s="10"/>
      <c r="G31" s="10"/>
      <c r="H31" s="10"/>
      <c r="I31" s="10"/>
      <c r="J31" s="10"/>
      <c r="K31" s="10"/>
      <c r="L31" s="10"/>
      <c r="M31" s="10"/>
      <c r="N31" s="10"/>
      <c r="O31" s="10"/>
      <c r="P31" s="10"/>
      <c r="Q31" s="10"/>
      <c r="R31" s="10"/>
      <c r="S31" s="10"/>
      <c r="T31" s="10"/>
      <c r="U31" s="10"/>
    </row>
    <row r="32" spans="1:21" x14ac:dyDescent="0.25">
      <c r="A32" s="10"/>
      <c r="B32" s="10"/>
      <c r="C32" s="10"/>
      <c r="D32" s="10"/>
      <c r="E32" s="10"/>
      <c r="F32" s="10"/>
      <c r="G32" s="10"/>
      <c r="H32" s="10"/>
      <c r="I32" s="10"/>
      <c r="J32" s="10"/>
      <c r="K32" s="10"/>
      <c r="L32" s="10"/>
      <c r="M32" s="10"/>
      <c r="N32" s="10"/>
      <c r="O32" s="10"/>
      <c r="P32" s="10"/>
      <c r="Q32" s="10"/>
      <c r="R32" s="10"/>
      <c r="S32" s="10"/>
      <c r="T32" s="10"/>
      <c r="U32" s="10"/>
    </row>
    <row r="33" spans="1:21" x14ac:dyDescent="0.25">
      <c r="A33" s="10"/>
      <c r="B33" s="10"/>
      <c r="C33" s="10"/>
      <c r="D33" s="10"/>
      <c r="E33" s="10"/>
      <c r="F33" s="10"/>
      <c r="G33" s="10"/>
      <c r="H33" s="10"/>
      <c r="I33" s="10"/>
      <c r="J33" s="10"/>
      <c r="K33" s="10"/>
      <c r="L33" s="10"/>
      <c r="M33" s="10"/>
      <c r="N33" s="10"/>
      <c r="O33" s="10"/>
      <c r="P33" s="10"/>
      <c r="Q33" s="10"/>
      <c r="R33" s="10"/>
      <c r="S33" s="10"/>
      <c r="T33" s="10"/>
      <c r="U33" s="10"/>
    </row>
    <row r="34" spans="1:21" x14ac:dyDescent="0.25">
      <c r="A34" s="10"/>
      <c r="B34" s="10"/>
      <c r="C34" s="10"/>
      <c r="D34" s="10"/>
      <c r="E34" s="10"/>
      <c r="F34" s="10"/>
      <c r="G34" s="10"/>
      <c r="H34" s="10"/>
      <c r="I34" s="10"/>
      <c r="J34" s="10"/>
      <c r="K34" s="10"/>
      <c r="L34" s="10"/>
      <c r="M34" s="10"/>
      <c r="N34" s="10"/>
      <c r="O34" s="10"/>
      <c r="P34" s="10"/>
      <c r="Q34" s="10"/>
      <c r="R34" s="10"/>
      <c r="S34" s="10"/>
      <c r="T34" s="10"/>
      <c r="U34" s="10"/>
    </row>
    <row r="35" spans="1:21" x14ac:dyDescent="0.25">
      <c r="A35" s="10"/>
      <c r="B35" s="10"/>
      <c r="C35" s="10"/>
      <c r="D35" s="10"/>
      <c r="E35" s="10"/>
      <c r="F35" s="10"/>
      <c r="G35" s="10"/>
      <c r="H35" s="10"/>
      <c r="I35" s="10"/>
      <c r="J35" s="10"/>
      <c r="K35" s="10"/>
      <c r="L35" s="10"/>
      <c r="M35" s="10"/>
      <c r="N35" s="10"/>
      <c r="O35" s="10"/>
      <c r="P35" s="10"/>
      <c r="Q35" s="10"/>
      <c r="R35" s="10"/>
      <c r="S35" s="10"/>
      <c r="T35" s="10"/>
      <c r="U35" s="10"/>
    </row>
    <row r="36" spans="1:21" x14ac:dyDescent="0.25">
      <c r="A36" s="10"/>
      <c r="B36" s="10"/>
      <c r="C36" s="10"/>
      <c r="D36" s="10"/>
      <c r="E36" s="10"/>
      <c r="F36" s="10"/>
      <c r="G36" s="10"/>
      <c r="H36" s="10"/>
      <c r="I36" s="10"/>
      <c r="J36" s="10"/>
      <c r="K36" s="10"/>
      <c r="L36" s="10"/>
      <c r="M36" s="10"/>
      <c r="N36" s="10"/>
      <c r="O36" s="10"/>
      <c r="P36" s="10"/>
      <c r="Q36" s="10"/>
      <c r="R36" s="10"/>
      <c r="S36" s="10"/>
      <c r="T36" s="10"/>
      <c r="U36" s="10"/>
    </row>
    <row r="37" spans="1:21" x14ac:dyDescent="0.25">
      <c r="A37" s="10"/>
      <c r="B37" s="10"/>
      <c r="C37" s="10"/>
      <c r="D37" s="10"/>
      <c r="E37" s="10"/>
      <c r="F37" s="10"/>
      <c r="G37" s="10"/>
      <c r="H37" s="10"/>
      <c r="I37" s="10"/>
      <c r="J37" s="10"/>
      <c r="K37" s="10"/>
      <c r="L37" s="10"/>
      <c r="M37" s="10"/>
      <c r="N37" s="10"/>
      <c r="O37" s="10"/>
      <c r="P37" s="10"/>
      <c r="Q37" s="10"/>
      <c r="R37" s="10"/>
      <c r="S37" s="10"/>
      <c r="T37" s="10"/>
      <c r="U37" s="10"/>
    </row>
    <row r="38" spans="1:21" x14ac:dyDescent="0.25">
      <c r="A38" s="10"/>
      <c r="B38" s="10"/>
      <c r="C38" s="10"/>
      <c r="D38" s="10"/>
      <c r="E38" s="10"/>
      <c r="F38" s="10"/>
      <c r="G38" s="10"/>
      <c r="H38" s="10"/>
      <c r="I38" s="10"/>
      <c r="J38" s="10"/>
      <c r="K38" s="10"/>
      <c r="L38" s="10"/>
      <c r="M38" s="10"/>
      <c r="N38" s="10"/>
      <c r="O38" s="10"/>
      <c r="P38" s="10"/>
      <c r="Q38" s="10"/>
      <c r="R38" s="10"/>
      <c r="S38" s="10"/>
      <c r="T38" s="10"/>
      <c r="U38" s="10"/>
    </row>
    <row r="39" spans="1:21" x14ac:dyDescent="0.25">
      <c r="A39" s="10"/>
      <c r="B39" s="10"/>
      <c r="C39" s="10"/>
      <c r="D39" s="10"/>
      <c r="E39" s="10"/>
      <c r="F39" s="10"/>
      <c r="G39" s="10"/>
      <c r="H39" s="10"/>
      <c r="I39" s="10"/>
      <c r="J39" s="10"/>
      <c r="K39" s="10"/>
      <c r="L39" s="10"/>
      <c r="M39" s="10"/>
      <c r="N39" s="10"/>
      <c r="O39" s="10"/>
      <c r="P39" s="10"/>
      <c r="Q39" s="10"/>
      <c r="R39" s="10"/>
      <c r="S39" s="10"/>
      <c r="T39" s="10"/>
      <c r="U39" s="10"/>
    </row>
    <row r="40" spans="1:21" x14ac:dyDescent="0.25">
      <c r="A40" s="10"/>
      <c r="B40" s="10"/>
      <c r="C40" s="10"/>
      <c r="D40" s="10"/>
      <c r="E40" s="10"/>
      <c r="F40" s="10"/>
      <c r="G40" s="10"/>
      <c r="H40" s="10"/>
      <c r="I40" s="10"/>
      <c r="J40" s="10"/>
      <c r="K40" s="10"/>
      <c r="L40" s="10"/>
      <c r="M40" s="10"/>
      <c r="N40" s="10"/>
      <c r="O40" s="10"/>
      <c r="P40" s="10"/>
      <c r="Q40" s="10"/>
      <c r="R40" s="10"/>
      <c r="S40" s="10"/>
      <c r="T40" s="10"/>
      <c r="U40" s="10"/>
    </row>
    <row r="41" spans="1:21" x14ac:dyDescent="0.25">
      <c r="A41" s="10"/>
      <c r="B41" s="10"/>
      <c r="C41" s="10"/>
      <c r="D41" s="10"/>
      <c r="E41" s="10"/>
      <c r="F41" s="10"/>
      <c r="G41" s="10"/>
      <c r="H41" s="10"/>
      <c r="I41" s="10"/>
      <c r="J41" s="10"/>
      <c r="K41" s="10"/>
      <c r="L41" s="10"/>
      <c r="M41" s="10"/>
      <c r="N41" s="10"/>
      <c r="O41" s="10"/>
      <c r="P41" s="10"/>
      <c r="Q41" s="10"/>
      <c r="R41" s="10"/>
      <c r="S41" s="10"/>
      <c r="T41" s="10"/>
      <c r="U41" s="10"/>
    </row>
    <row r="42" spans="1:21" x14ac:dyDescent="0.25">
      <c r="A42" s="10"/>
      <c r="B42" s="10"/>
      <c r="C42" s="10"/>
      <c r="D42" s="10"/>
      <c r="E42" s="10"/>
      <c r="F42" s="10"/>
      <c r="G42" s="10"/>
      <c r="H42" s="10"/>
      <c r="I42" s="10"/>
      <c r="J42" s="10"/>
      <c r="K42" s="10"/>
      <c r="L42" s="10"/>
      <c r="M42" s="10"/>
      <c r="N42" s="10"/>
      <c r="O42" s="10"/>
      <c r="P42" s="10"/>
      <c r="Q42" s="10"/>
      <c r="R42" s="10"/>
      <c r="S42" s="10"/>
      <c r="T42" s="10"/>
      <c r="U42" s="10"/>
    </row>
    <row r="43" spans="1:21" x14ac:dyDescent="0.25">
      <c r="A43" s="10"/>
      <c r="B43" s="10"/>
      <c r="C43" s="10"/>
      <c r="D43" s="10"/>
      <c r="E43" s="10"/>
      <c r="F43" s="10"/>
      <c r="G43" s="10"/>
      <c r="H43" s="10"/>
      <c r="I43" s="10"/>
      <c r="J43" s="10"/>
      <c r="K43" s="10"/>
      <c r="L43" s="10"/>
      <c r="M43" s="10"/>
      <c r="N43" s="10"/>
      <c r="O43" s="10"/>
      <c r="P43" s="10"/>
      <c r="Q43" s="10"/>
      <c r="R43" s="10"/>
      <c r="S43" s="10"/>
      <c r="T43" s="10"/>
      <c r="U43" s="10"/>
    </row>
    <row r="44" spans="1:21" x14ac:dyDescent="0.25">
      <c r="A44" s="10"/>
      <c r="B44" s="10"/>
      <c r="C44" s="10"/>
      <c r="D44" s="10"/>
      <c r="E44" s="10"/>
      <c r="F44" s="10"/>
      <c r="G44" s="10"/>
      <c r="H44" s="10"/>
      <c r="I44" s="10"/>
      <c r="J44" s="10"/>
      <c r="K44" s="10"/>
      <c r="L44" s="10"/>
      <c r="M44" s="10"/>
      <c r="N44" s="10"/>
      <c r="O44" s="10"/>
      <c r="P44" s="10"/>
      <c r="Q44" s="10"/>
      <c r="R44" s="10"/>
      <c r="S44" s="10"/>
      <c r="T44" s="10"/>
      <c r="U44" s="10"/>
    </row>
    <row r="45" spans="1:21" x14ac:dyDescent="0.25">
      <c r="A45" s="10"/>
      <c r="B45" s="10"/>
      <c r="C45" s="10"/>
      <c r="D45" s="10"/>
      <c r="E45" s="10"/>
      <c r="F45" s="10"/>
      <c r="G45" s="10"/>
      <c r="H45" s="10"/>
      <c r="I45" s="10"/>
      <c r="J45" s="10"/>
      <c r="K45" s="10"/>
      <c r="L45" s="10"/>
      <c r="M45" s="10"/>
      <c r="N45" s="10"/>
      <c r="O45" s="10"/>
      <c r="P45" s="10"/>
      <c r="Q45" s="10"/>
      <c r="R45" s="10"/>
      <c r="S45" s="10"/>
      <c r="T45" s="10"/>
      <c r="U45" s="10"/>
    </row>
    <row r="46" spans="1:21" x14ac:dyDescent="0.25">
      <c r="A46" s="10"/>
      <c r="B46" s="10"/>
      <c r="C46" s="10"/>
      <c r="D46" s="10"/>
      <c r="E46" s="10"/>
      <c r="F46" s="10"/>
      <c r="G46" s="10"/>
      <c r="H46" s="10"/>
      <c r="I46" s="10"/>
      <c r="J46" s="10"/>
      <c r="K46" s="10"/>
      <c r="L46" s="10"/>
      <c r="M46" s="10"/>
      <c r="N46" s="10"/>
      <c r="O46" s="10"/>
      <c r="P46" s="10"/>
      <c r="Q46" s="10"/>
      <c r="R46" s="10"/>
      <c r="S46" s="10"/>
      <c r="T46" s="10"/>
      <c r="U46" s="10"/>
    </row>
    <row r="47" spans="1:21" x14ac:dyDescent="0.25">
      <c r="A47" s="10"/>
      <c r="B47" s="10"/>
      <c r="C47" s="10"/>
      <c r="D47" s="10"/>
      <c r="E47" s="10"/>
      <c r="F47" s="10"/>
      <c r="G47" s="10"/>
      <c r="H47" s="10"/>
      <c r="I47" s="10"/>
      <c r="J47" s="10"/>
      <c r="K47" s="10"/>
      <c r="L47" s="10"/>
      <c r="M47" s="10"/>
      <c r="N47" s="10"/>
      <c r="O47" s="10"/>
      <c r="P47" s="10"/>
      <c r="Q47" s="10"/>
      <c r="R47" s="10"/>
      <c r="S47" s="10"/>
      <c r="T47" s="10"/>
      <c r="U47" s="10"/>
    </row>
    <row r="48" spans="1:21" x14ac:dyDescent="0.25">
      <c r="A48" s="10"/>
      <c r="B48" s="10"/>
      <c r="C48" s="10"/>
      <c r="D48" s="10"/>
      <c r="E48" s="10"/>
      <c r="F48" s="10"/>
      <c r="G48" s="10"/>
      <c r="H48" s="10"/>
      <c r="I48" s="10"/>
      <c r="J48" s="10"/>
      <c r="K48" s="10"/>
      <c r="L48" s="10"/>
      <c r="M48" s="10"/>
      <c r="N48" s="10"/>
      <c r="O48" s="10"/>
      <c r="P48" s="10"/>
      <c r="Q48" s="10"/>
      <c r="R48" s="10"/>
      <c r="S48" s="10"/>
      <c r="T48" s="10"/>
      <c r="U48" s="10"/>
    </row>
    <row r="49" spans="1:21" x14ac:dyDescent="0.25">
      <c r="A49" s="10"/>
      <c r="B49" s="10"/>
      <c r="C49" s="10"/>
      <c r="D49" s="10"/>
      <c r="E49" s="10"/>
      <c r="F49" s="10"/>
      <c r="G49" s="10"/>
      <c r="H49" s="10"/>
      <c r="I49" s="10"/>
      <c r="J49" s="10"/>
      <c r="K49" s="10"/>
      <c r="L49" s="10"/>
      <c r="M49" s="10"/>
      <c r="N49" s="10"/>
      <c r="O49" s="10"/>
      <c r="P49" s="10"/>
      <c r="Q49" s="10"/>
      <c r="R49" s="10"/>
      <c r="S49" s="10"/>
      <c r="T49" s="10"/>
      <c r="U49" s="10"/>
    </row>
    <row r="50" spans="1:21" x14ac:dyDescent="0.25">
      <c r="A50" s="10"/>
      <c r="B50" s="10"/>
      <c r="C50" s="10"/>
      <c r="D50" s="10"/>
      <c r="E50" s="10"/>
      <c r="F50" s="10"/>
      <c r="G50" s="10"/>
      <c r="H50" s="10"/>
      <c r="I50" s="10"/>
      <c r="J50" s="10"/>
      <c r="K50" s="10"/>
      <c r="L50" s="10"/>
      <c r="M50" s="10"/>
      <c r="N50" s="10"/>
      <c r="O50" s="10"/>
      <c r="P50" s="10"/>
      <c r="Q50" s="10"/>
      <c r="R50" s="10"/>
      <c r="S50" s="10"/>
      <c r="T50" s="10"/>
      <c r="U50" s="10"/>
    </row>
    <row r="51" spans="1:21" x14ac:dyDescent="0.25">
      <c r="A51" s="10"/>
      <c r="B51" s="10"/>
      <c r="C51" s="10"/>
      <c r="D51" s="10"/>
      <c r="E51" s="10"/>
      <c r="F51" s="10"/>
      <c r="G51" s="10"/>
      <c r="H51" s="10"/>
      <c r="I51" s="10"/>
      <c r="J51" s="10"/>
      <c r="K51" s="10"/>
      <c r="L51" s="10"/>
      <c r="M51" s="10"/>
      <c r="N51" s="10"/>
      <c r="O51" s="10"/>
      <c r="P51" s="10"/>
      <c r="Q51" s="10"/>
      <c r="R51" s="10"/>
      <c r="S51" s="10"/>
      <c r="T51" s="10"/>
      <c r="U51" s="10"/>
    </row>
    <row r="52" spans="1:21" x14ac:dyDescent="0.25">
      <c r="A52" s="10"/>
      <c r="B52" s="10"/>
      <c r="C52" s="10"/>
      <c r="D52" s="10"/>
      <c r="E52" s="10"/>
      <c r="F52" s="10"/>
      <c r="G52" s="10"/>
      <c r="H52" s="10"/>
      <c r="I52" s="10"/>
      <c r="J52" s="10"/>
      <c r="K52" s="10"/>
      <c r="L52" s="10"/>
      <c r="M52" s="10"/>
      <c r="N52" s="10"/>
      <c r="O52" s="10"/>
      <c r="P52" s="10"/>
      <c r="Q52" s="10"/>
      <c r="R52" s="10"/>
      <c r="S52" s="10"/>
      <c r="T52" s="10"/>
      <c r="U52" s="10"/>
    </row>
    <row r="53" spans="1:21" x14ac:dyDescent="0.25">
      <c r="A53" s="10"/>
      <c r="B53" s="10"/>
      <c r="C53" s="10"/>
      <c r="D53" s="10"/>
      <c r="E53" s="10"/>
      <c r="F53" s="10"/>
      <c r="G53" s="10"/>
      <c r="H53" s="10"/>
      <c r="I53" s="10"/>
      <c r="J53" s="10"/>
      <c r="K53" s="10"/>
      <c r="L53" s="10"/>
      <c r="M53" s="10"/>
      <c r="N53" s="10"/>
      <c r="O53" s="10"/>
      <c r="P53" s="10"/>
      <c r="Q53" s="10"/>
      <c r="R53" s="10"/>
      <c r="S53" s="10"/>
      <c r="T53" s="10"/>
      <c r="U53" s="10"/>
    </row>
    <row r="54" spans="1:21" x14ac:dyDescent="0.25">
      <c r="A54" s="10"/>
      <c r="B54" s="10"/>
      <c r="C54" s="10"/>
      <c r="D54" s="10"/>
      <c r="E54" s="10"/>
      <c r="F54" s="10"/>
      <c r="G54" s="10"/>
      <c r="H54" s="10"/>
      <c r="I54" s="10"/>
      <c r="J54" s="10"/>
      <c r="K54" s="10"/>
      <c r="L54" s="10"/>
      <c r="M54" s="10"/>
      <c r="N54" s="10"/>
      <c r="O54" s="10"/>
      <c r="P54" s="10"/>
      <c r="Q54" s="10"/>
      <c r="R54" s="10"/>
      <c r="S54" s="10"/>
      <c r="T54" s="10"/>
      <c r="U54" s="10"/>
    </row>
    <row r="55" spans="1:21" x14ac:dyDescent="0.25">
      <c r="A55" s="10"/>
      <c r="B55" s="10"/>
      <c r="C55" s="10"/>
      <c r="D55" s="10"/>
      <c r="E55" s="10"/>
      <c r="F55" s="10"/>
      <c r="G55" s="10"/>
      <c r="H55" s="10"/>
      <c r="I55" s="10"/>
      <c r="J55" s="10"/>
      <c r="K55" s="10"/>
      <c r="L55" s="10"/>
      <c r="M55" s="10"/>
      <c r="N55" s="10"/>
      <c r="O55" s="10"/>
      <c r="P55" s="10"/>
      <c r="Q55" s="10"/>
      <c r="R55" s="10"/>
      <c r="S55" s="10"/>
      <c r="T55" s="10"/>
      <c r="U55" s="10"/>
    </row>
    <row r="56" spans="1:21" x14ac:dyDescent="0.25">
      <c r="A56" s="10"/>
      <c r="B56" s="10"/>
      <c r="C56" s="10"/>
      <c r="D56" s="10"/>
      <c r="E56" s="10"/>
      <c r="F56" s="10"/>
      <c r="G56" s="10"/>
      <c r="H56" s="10"/>
      <c r="I56" s="10"/>
      <c r="J56" s="10"/>
      <c r="K56" s="10"/>
      <c r="L56" s="10"/>
      <c r="M56" s="10"/>
      <c r="N56" s="10"/>
      <c r="O56" s="10"/>
      <c r="P56" s="10"/>
      <c r="Q56" s="10"/>
      <c r="R56" s="10"/>
      <c r="S56" s="10"/>
      <c r="T56" s="10"/>
      <c r="U56" s="10"/>
    </row>
    <row r="57" spans="1:21" x14ac:dyDescent="0.25">
      <c r="A57" s="10"/>
      <c r="B57" s="10"/>
      <c r="C57" s="10"/>
      <c r="D57" s="10"/>
      <c r="E57" s="10"/>
      <c r="F57" s="10"/>
      <c r="G57" s="10"/>
      <c r="H57" s="10"/>
      <c r="I57" s="10"/>
      <c r="J57" s="10"/>
      <c r="K57" s="10"/>
      <c r="L57" s="10"/>
      <c r="M57" s="10"/>
      <c r="N57" s="10"/>
      <c r="O57" s="10"/>
      <c r="P57" s="10"/>
      <c r="Q57" s="10"/>
      <c r="R57" s="10"/>
      <c r="S57" s="10"/>
      <c r="T57" s="10"/>
      <c r="U57" s="10"/>
    </row>
  </sheetData>
  <pageMargins left="0.70866141732283472" right="0.70866141732283472" top="0.74803149606299213" bottom="0.74803149606299213" header="0.31496062992125984" footer="0.31496062992125984"/>
  <pageSetup paperSize="8" scale="66" orientation="portrait" r:id="rId1"/>
  <headerFooter>
    <oddHeader>&amp;L&amp;"Arial,Bold"&amp;K01+043RT01&amp;R&amp;"Arial,Bold"&amp;K00-044RCP4 Expenditure Forecasts
November 2023</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28E6D-DA8A-4A2C-9D2B-5F8D9178561C}">
  <sheetPr>
    <tabColor rgb="FF34A7E9"/>
    <pageSetUpPr autoPageBreaks="0"/>
  </sheetPr>
  <dimension ref="B1:C27"/>
  <sheetViews>
    <sheetView tabSelected="1" view="pageBreakPreview" zoomScale="115" zoomScaleNormal="100" zoomScaleSheetLayoutView="115" workbookViewId="0">
      <pane xSplit="1" ySplit="5" topLeftCell="C6" activePane="bottomRight" state="frozen"/>
      <selection pane="topRight" activeCell="B1" sqref="B1"/>
      <selection pane="bottomLeft" activeCell="A6" sqref="A6"/>
      <selection pane="bottomRight"/>
    </sheetView>
  </sheetViews>
  <sheetFormatPr defaultColWidth="9.1796875" defaultRowHeight="13" x14ac:dyDescent="0.3"/>
  <cols>
    <col min="1" max="1" width="2.7265625" style="2" customWidth="1"/>
    <col min="2" max="2" width="4.453125" style="8" customWidth="1"/>
    <col min="3" max="3" width="101.26953125" style="2" customWidth="1"/>
    <col min="4" max="4" width="10.54296875" style="2" customWidth="1"/>
    <col min="5" max="8" width="9.1796875" style="2"/>
    <col min="9" max="9" width="9.1796875" style="2" customWidth="1"/>
    <col min="10" max="16384" width="9.1796875" style="2"/>
  </cols>
  <sheetData>
    <row r="1" spans="2:3" x14ac:dyDescent="0.3">
      <c r="B1" s="1"/>
      <c r="C1" s="1"/>
    </row>
    <row r="2" spans="2:3" x14ac:dyDescent="0.3">
      <c r="B2" s="1"/>
      <c r="C2" s="1"/>
    </row>
    <row r="3" spans="2:3" x14ac:dyDescent="0.3">
      <c r="B3" s="1"/>
      <c r="C3" s="10"/>
    </row>
    <row r="4" spans="2:3" x14ac:dyDescent="0.3">
      <c r="B4" s="1"/>
      <c r="C4" s="10"/>
    </row>
    <row r="5" spans="2:3" s="4" customFormat="1" ht="28" x14ac:dyDescent="0.3">
      <c r="B5" s="3"/>
      <c r="C5" s="45" t="s">
        <v>3</v>
      </c>
    </row>
    <row r="6" spans="2:3" x14ac:dyDescent="0.3">
      <c r="B6" s="5"/>
      <c r="C6" s="10"/>
    </row>
    <row r="7" spans="2:3" s="7" customFormat="1" ht="18" x14ac:dyDescent="0.4">
      <c r="B7" s="6">
        <v>1</v>
      </c>
      <c r="C7" s="46" t="s">
        <v>4</v>
      </c>
    </row>
    <row r="8" spans="2:3" ht="12.75" customHeight="1" x14ac:dyDescent="0.4">
      <c r="B8" s="6"/>
      <c r="C8" s="47" t="s">
        <v>5</v>
      </c>
    </row>
    <row r="9" spans="2:3" x14ac:dyDescent="0.3">
      <c r="B9" s="2"/>
      <c r="C9" s="9"/>
    </row>
    <row r="10" spans="2:3" ht="18" x14ac:dyDescent="0.4">
      <c r="B10" s="6">
        <f>+B7+1</f>
        <v>2</v>
      </c>
      <c r="C10" s="46" t="s">
        <v>6</v>
      </c>
    </row>
    <row r="11" spans="2:3" ht="16" x14ac:dyDescent="0.4">
      <c r="B11" s="6"/>
      <c r="C11" s="47" t="s">
        <v>7</v>
      </c>
    </row>
    <row r="12" spans="2:3" ht="16" x14ac:dyDescent="0.4">
      <c r="B12" s="6"/>
      <c r="C12" s="10"/>
    </row>
    <row r="13" spans="2:3" s="7" customFormat="1" ht="18.75" customHeight="1" x14ac:dyDescent="0.4">
      <c r="B13" s="6">
        <f>+B10+1</f>
        <v>3</v>
      </c>
      <c r="C13" s="46" t="s">
        <v>8</v>
      </c>
    </row>
    <row r="14" spans="2:3" ht="16" x14ac:dyDescent="0.4">
      <c r="B14" s="6"/>
      <c r="C14" s="47" t="s">
        <v>9</v>
      </c>
    </row>
    <row r="15" spans="2:3" ht="16" x14ac:dyDescent="0.4">
      <c r="B15" s="6"/>
      <c r="C15" s="47"/>
    </row>
    <row r="16" spans="2:3" s="7" customFormat="1" ht="18" x14ac:dyDescent="0.4">
      <c r="B16" s="6">
        <f>+B13+1</f>
        <v>4</v>
      </c>
      <c r="C16" s="46" t="s">
        <v>10</v>
      </c>
    </row>
    <row r="17" spans="2:3" ht="16" x14ac:dyDescent="0.4">
      <c r="B17" s="6"/>
      <c r="C17" s="47" t="s">
        <v>11</v>
      </c>
    </row>
    <row r="18" spans="2:3" ht="12.75" customHeight="1" x14ac:dyDescent="0.4">
      <c r="B18" s="6"/>
      <c r="C18" s="47"/>
    </row>
    <row r="19" spans="2:3" ht="12.75" customHeight="1" x14ac:dyDescent="0.4">
      <c r="B19" s="6">
        <v>5</v>
      </c>
      <c r="C19" s="46" t="s">
        <v>12</v>
      </c>
    </row>
    <row r="20" spans="2:3" ht="19.5" customHeight="1" x14ac:dyDescent="0.4">
      <c r="B20" s="6"/>
      <c r="C20" s="47" t="s">
        <v>13</v>
      </c>
    </row>
    <row r="21" spans="2:3" ht="12.75" customHeight="1" x14ac:dyDescent="0.4">
      <c r="B21" s="6"/>
      <c r="C21" s="47"/>
    </row>
    <row r="22" spans="2:3" ht="18" x14ac:dyDescent="0.4">
      <c r="B22" s="6">
        <f>B19+1</f>
        <v>6</v>
      </c>
      <c r="C22" s="46" t="s">
        <v>14</v>
      </c>
    </row>
    <row r="23" spans="2:3" ht="16" x14ac:dyDescent="0.4">
      <c r="B23" s="6"/>
      <c r="C23" s="48" t="s">
        <v>15</v>
      </c>
    </row>
    <row r="24" spans="2:3" ht="16" x14ac:dyDescent="0.4">
      <c r="B24" s="6"/>
      <c r="C24" s="47"/>
    </row>
    <row r="25" spans="2:3" ht="18" x14ac:dyDescent="0.4">
      <c r="B25" s="6">
        <f>+B22+1</f>
        <v>7</v>
      </c>
      <c r="C25" s="46" t="s">
        <v>16</v>
      </c>
    </row>
    <row r="26" spans="2:3" ht="25" x14ac:dyDescent="0.3">
      <c r="B26" s="5"/>
      <c r="C26" s="47" t="s">
        <v>17</v>
      </c>
    </row>
    <row r="27" spans="2:3" ht="16" x14ac:dyDescent="0.4">
      <c r="B27" s="6"/>
      <c r="C27" s="47"/>
    </row>
  </sheetData>
  <pageMargins left="0.70866141732283472" right="0.70866141732283472" top="0.74803149606299213" bottom="0.74803149606299213" header="0.31496062992125984" footer="0.31496062992125984"/>
  <pageSetup paperSize="8" scale="95" orientation="portrait" r:id="rId1"/>
  <headerFooter>
    <oddHeader>&amp;F</oddHead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07175-33F6-46DA-8767-B66B00035FDD}">
  <sheetPr>
    <tabColor rgb="FF00B0F0"/>
    <pageSetUpPr fitToPage="1"/>
  </sheetPr>
  <dimension ref="B1:V32"/>
  <sheetViews>
    <sheetView view="pageBreakPreview" zoomScale="60" zoomScaleNormal="55" workbookViewId="0">
      <pane xSplit="4" ySplit="7" topLeftCell="E8" activePane="bottomRight" state="frozen"/>
      <selection pane="topRight" activeCell="E1" sqref="E1"/>
      <selection pane="bottomLeft" activeCell="A4" sqref="A4"/>
      <selection pane="bottomRight"/>
    </sheetView>
  </sheetViews>
  <sheetFormatPr defaultColWidth="9.1796875" defaultRowHeight="14.5" outlineLevelRow="1" x14ac:dyDescent="0.35"/>
  <cols>
    <col min="1" max="1" width="4.26953125" customWidth="1"/>
    <col min="2" max="2" width="26.1796875" customWidth="1"/>
    <col min="3" max="3" width="84.81640625" style="15" customWidth="1"/>
    <col min="4" max="4" width="37.54296875" style="15" hidden="1" customWidth="1"/>
    <col min="5" max="16" width="12.1796875" style="14" customWidth="1"/>
    <col min="17" max="22" width="12.1796875" customWidth="1"/>
  </cols>
  <sheetData>
    <row r="1" spans="2:22" ht="27" customHeight="1" x14ac:dyDescent="0.5">
      <c r="B1" s="22"/>
    </row>
    <row r="2" spans="2:22" ht="35.25" customHeight="1" x14ac:dyDescent="0.35">
      <c r="B2" s="49" t="s">
        <v>18</v>
      </c>
      <c r="C2" s="49"/>
      <c r="D2" s="49"/>
      <c r="E2" s="49"/>
      <c r="F2" s="49"/>
      <c r="G2" s="49"/>
      <c r="H2" s="49"/>
      <c r="I2" s="49"/>
      <c r="J2" s="49"/>
      <c r="K2" s="49"/>
      <c r="L2" s="49"/>
      <c r="M2" s="49"/>
      <c r="N2" s="49"/>
      <c r="O2" s="49"/>
      <c r="P2" s="49"/>
      <c r="Q2" s="49"/>
      <c r="R2" s="49"/>
      <c r="S2" s="49"/>
      <c r="T2" s="49"/>
      <c r="U2" s="49"/>
      <c r="V2" s="49"/>
    </row>
    <row r="3" spans="2:22" s="21" customFormat="1" ht="48.75" customHeight="1" x14ac:dyDescent="0.35">
      <c r="B3" s="309" t="s">
        <v>19</v>
      </c>
      <c r="C3" s="309"/>
      <c r="D3" s="309"/>
      <c r="E3" s="309"/>
      <c r="F3" s="309"/>
      <c r="G3" s="309"/>
      <c r="H3" s="309"/>
      <c r="I3" s="309"/>
      <c r="J3" s="309"/>
      <c r="K3" s="309"/>
      <c r="L3" s="309"/>
      <c r="M3" s="309"/>
      <c r="N3" s="309"/>
      <c r="O3" s="309"/>
      <c r="P3" s="309"/>
      <c r="Q3" s="309"/>
      <c r="R3" s="309"/>
      <c r="S3" s="309"/>
      <c r="T3" s="309"/>
      <c r="U3" s="309"/>
      <c r="V3" s="309"/>
    </row>
    <row r="4" spans="2:22" s="21" customFormat="1" ht="33" customHeight="1" x14ac:dyDescent="0.35">
      <c r="B4" s="50"/>
      <c r="C4" s="51"/>
      <c r="D4" s="51"/>
      <c r="E4" s="52"/>
      <c r="F4" s="52"/>
      <c r="G4" s="52"/>
      <c r="H4" s="52"/>
      <c r="I4" s="52"/>
      <c r="J4" s="52"/>
      <c r="K4" s="52"/>
      <c r="L4" s="52"/>
      <c r="M4" s="52"/>
      <c r="N4" s="52"/>
      <c r="O4" s="52"/>
      <c r="P4" s="52"/>
      <c r="Q4" s="52"/>
      <c r="R4" s="52"/>
      <c r="S4" s="52"/>
      <c r="T4" s="52"/>
      <c r="U4" s="52"/>
      <c r="V4" s="52"/>
    </row>
    <row r="5" spans="2:22" ht="37.5" customHeight="1" x14ac:dyDescent="0.35">
      <c r="B5" s="53" t="s">
        <v>20</v>
      </c>
      <c r="C5" s="53"/>
      <c r="D5" s="54"/>
      <c r="E5" s="310" t="s">
        <v>21</v>
      </c>
      <c r="F5" s="310"/>
      <c r="G5" s="310"/>
      <c r="H5" s="310"/>
      <c r="I5" s="310"/>
      <c r="J5" s="310"/>
      <c r="K5" s="310" t="s">
        <v>22</v>
      </c>
      <c r="L5" s="310"/>
      <c r="M5" s="310"/>
      <c r="N5" s="310"/>
      <c r="O5" s="310"/>
      <c r="P5" s="311"/>
      <c r="Q5" s="312" t="s">
        <v>23</v>
      </c>
      <c r="R5" s="312"/>
      <c r="S5" s="312"/>
      <c r="T5" s="312"/>
      <c r="U5" s="312"/>
      <c r="V5" s="313"/>
    </row>
    <row r="6" spans="2:22" s="19" customFormat="1" ht="39" customHeight="1" x14ac:dyDescent="0.35">
      <c r="B6" s="55" t="s">
        <v>24</v>
      </c>
      <c r="C6" s="56"/>
      <c r="D6" s="57"/>
      <c r="E6" s="58" t="s">
        <v>25</v>
      </c>
      <c r="F6" s="58" t="s">
        <v>26</v>
      </c>
      <c r="G6" s="58" t="s">
        <v>26</v>
      </c>
      <c r="H6" s="58" t="s">
        <v>26</v>
      </c>
      <c r="I6" s="58" t="s">
        <v>26</v>
      </c>
      <c r="J6" s="59"/>
      <c r="K6" s="314" t="s">
        <v>26</v>
      </c>
      <c r="L6" s="315"/>
      <c r="M6" s="315"/>
      <c r="N6" s="315"/>
      <c r="O6" s="315"/>
      <c r="P6" s="315"/>
      <c r="Q6" s="314" t="s">
        <v>26</v>
      </c>
      <c r="R6" s="315"/>
      <c r="S6" s="315"/>
      <c r="T6" s="315"/>
      <c r="U6" s="315"/>
      <c r="V6" s="316"/>
    </row>
    <row r="7" spans="2:22" s="19" customFormat="1" ht="39" customHeight="1" x14ac:dyDescent="0.35">
      <c r="B7" s="60"/>
      <c r="C7" s="55"/>
      <c r="D7" s="57"/>
      <c r="E7" s="61" t="s">
        <v>27</v>
      </c>
      <c r="F7" s="61" t="s">
        <v>28</v>
      </c>
      <c r="G7" s="61" t="s">
        <v>29</v>
      </c>
      <c r="H7" s="61" t="s">
        <v>30</v>
      </c>
      <c r="I7" s="61" t="s">
        <v>31</v>
      </c>
      <c r="J7" s="59" t="s">
        <v>32</v>
      </c>
      <c r="K7" s="61" t="s">
        <v>33</v>
      </c>
      <c r="L7" s="61" t="s">
        <v>34</v>
      </c>
      <c r="M7" s="61" t="s">
        <v>35</v>
      </c>
      <c r="N7" s="61" t="s">
        <v>36</v>
      </c>
      <c r="O7" s="61" t="s">
        <v>37</v>
      </c>
      <c r="P7" s="62" t="s">
        <v>38</v>
      </c>
      <c r="Q7" s="63" t="s">
        <v>39</v>
      </c>
      <c r="R7" s="63" t="s">
        <v>40</v>
      </c>
      <c r="S7" s="63" t="s">
        <v>41</v>
      </c>
      <c r="T7" s="63" t="s">
        <v>42</v>
      </c>
      <c r="U7" s="64" t="s">
        <v>43</v>
      </c>
      <c r="V7" s="59" t="s">
        <v>44</v>
      </c>
    </row>
    <row r="8" spans="2:22" ht="26.25" customHeight="1" x14ac:dyDescent="0.35">
      <c r="B8" s="298" t="s">
        <v>45</v>
      </c>
      <c r="C8" s="65" t="s">
        <v>46</v>
      </c>
      <c r="D8" s="65"/>
      <c r="E8" s="66">
        <v>254036822.58022001</v>
      </c>
      <c r="F8" s="66">
        <v>248821722.28871644</v>
      </c>
      <c r="G8" s="66">
        <v>254567153.92583001</v>
      </c>
      <c r="H8" s="66">
        <v>250871240.28786093</v>
      </c>
      <c r="I8" s="66">
        <v>251222118.60617095</v>
      </c>
      <c r="J8" s="67">
        <f>SUM(E8:I8)</f>
        <v>1259519057.6887982</v>
      </c>
      <c r="K8" s="66">
        <v>244149654.75835776</v>
      </c>
      <c r="L8" s="66">
        <v>240961444.17867672</v>
      </c>
      <c r="M8" s="66">
        <v>245872265.32416326</v>
      </c>
      <c r="N8" s="66">
        <v>245158129.30758458</v>
      </c>
      <c r="O8" s="66">
        <v>239969597.09390342</v>
      </c>
      <c r="P8" s="68">
        <f>SUM(K8:O8)</f>
        <v>1216111090.6626859</v>
      </c>
      <c r="Q8" s="66">
        <v>239970258.00317016</v>
      </c>
      <c r="R8" s="66">
        <v>239970258.00317019</v>
      </c>
      <c r="S8" s="66">
        <v>239970258.00317016</v>
      </c>
      <c r="T8" s="66">
        <v>239970258.00317019</v>
      </c>
      <c r="U8" s="69">
        <v>239970258.00317019</v>
      </c>
      <c r="V8" s="67">
        <f>SUM(Q8:U8)</f>
        <v>1199851290.015851</v>
      </c>
    </row>
    <row r="9" spans="2:22" ht="26.25" customHeight="1" outlineLevel="1" x14ac:dyDescent="0.35">
      <c r="B9" s="299"/>
      <c r="C9" s="65" t="s">
        <v>47</v>
      </c>
      <c r="D9" s="65"/>
      <c r="E9" s="66">
        <v>164563476.11678597</v>
      </c>
      <c r="F9" s="66">
        <v>191677860.53241462</v>
      </c>
      <c r="G9" s="66">
        <v>184720084.26904774</v>
      </c>
      <c r="H9" s="66">
        <v>173569067.34182179</v>
      </c>
      <c r="I9" s="66">
        <v>169386256.78359225</v>
      </c>
      <c r="J9" s="67">
        <f>SUM(E9:I9)</f>
        <v>883916745.04366231</v>
      </c>
      <c r="K9" s="66">
        <v>175976215.15713423</v>
      </c>
      <c r="L9" s="66">
        <v>178466456.43204886</v>
      </c>
      <c r="M9" s="66">
        <v>182297417.55418572</v>
      </c>
      <c r="N9" s="66">
        <v>184057134.54404396</v>
      </c>
      <c r="O9" s="66">
        <v>187018171.80030906</v>
      </c>
      <c r="P9" s="68">
        <f>SUM(K9:O9)</f>
        <v>907815395.4877218</v>
      </c>
      <c r="Q9" s="66">
        <v>187129580.56832755</v>
      </c>
      <c r="R9" s="66">
        <v>187130300.03815174</v>
      </c>
      <c r="S9" s="66">
        <v>187271104.55831105</v>
      </c>
      <c r="T9" s="66">
        <v>187427803.68451416</v>
      </c>
      <c r="U9" s="69">
        <v>187601243.68091375</v>
      </c>
      <c r="V9" s="67">
        <f>SUM(Q9:U9)</f>
        <v>936560032.53021836</v>
      </c>
    </row>
    <row r="10" spans="2:22" s="18" customFormat="1" ht="26.25" customHeight="1" x14ac:dyDescent="0.35">
      <c r="B10" s="299"/>
      <c r="C10" s="70" t="s">
        <v>48</v>
      </c>
      <c r="D10" s="71"/>
      <c r="E10" s="72">
        <f>SUM(E8:E9)</f>
        <v>418600298.69700599</v>
      </c>
      <c r="F10" s="72">
        <f>SUM(F8:F9)</f>
        <v>440499582.82113105</v>
      </c>
      <c r="G10" s="72">
        <f>SUM(G8:G9)</f>
        <v>439287238.19487774</v>
      </c>
      <c r="H10" s="72">
        <f>SUM(H8:H9)</f>
        <v>424440307.62968272</v>
      </c>
      <c r="I10" s="72">
        <f>SUM(I8:I9)</f>
        <v>420608375.38976324</v>
      </c>
      <c r="J10" s="72">
        <f>SUM(E10:I10)</f>
        <v>2143435802.7324605</v>
      </c>
      <c r="K10" s="72">
        <f>SUM(K8:K9)</f>
        <v>420125869.915492</v>
      </c>
      <c r="L10" s="72">
        <f>SUM(L8:L9)</f>
        <v>419427900.61072558</v>
      </c>
      <c r="M10" s="72">
        <f>SUM(M8:M9)</f>
        <v>428169682.87834895</v>
      </c>
      <c r="N10" s="72">
        <f>SUM(N8:N9)</f>
        <v>429215263.85162854</v>
      </c>
      <c r="O10" s="72">
        <f>SUM(O8:O9)</f>
        <v>426987768.89421248</v>
      </c>
      <c r="P10" s="73">
        <f>SUM(K10:O10)</f>
        <v>2123926486.1504076</v>
      </c>
      <c r="Q10" s="72">
        <f>SUM(Q8:Q9)</f>
        <v>427099838.57149768</v>
      </c>
      <c r="R10" s="72">
        <f>SUM(R8:R9)</f>
        <v>427100558.04132193</v>
      </c>
      <c r="S10" s="72">
        <f>SUM(S8:S9)</f>
        <v>427241362.56148124</v>
      </c>
      <c r="T10" s="72">
        <f>SUM(T8:T9)</f>
        <v>427398061.68768436</v>
      </c>
      <c r="U10" s="73">
        <f>SUM(U8:U9)</f>
        <v>427571501.68408394</v>
      </c>
      <c r="V10" s="72">
        <f>SUM(Q10:U10)</f>
        <v>2136411322.5460691</v>
      </c>
    </row>
    <row r="11" spans="2:22" s="19" customFormat="1" ht="22.5" customHeight="1" x14ac:dyDescent="0.35">
      <c r="B11" s="74"/>
      <c r="C11" s="75"/>
      <c r="D11" s="75"/>
      <c r="E11" s="76"/>
      <c r="F11" s="76"/>
      <c r="G11" s="76"/>
      <c r="H11" s="76"/>
      <c r="I11" s="76"/>
      <c r="J11" s="76"/>
      <c r="K11" s="76"/>
      <c r="L11" s="76"/>
      <c r="M11" s="76"/>
      <c r="N11" s="76"/>
      <c r="O11" s="76"/>
      <c r="P11" s="76"/>
      <c r="Q11" s="76"/>
      <c r="R11" s="76"/>
      <c r="S11" s="76"/>
      <c r="T11" s="76"/>
      <c r="U11" s="76"/>
      <c r="V11" s="76"/>
    </row>
    <row r="12" spans="2:22" ht="27.75" customHeight="1" x14ac:dyDescent="0.35">
      <c r="B12" s="77" t="s">
        <v>49</v>
      </c>
      <c r="C12" s="78"/>
      <c r="D12" s="78"/>
      <c r="E12" s="79"/>
      <c r="F12" s="79"/>
      <c r="G12" s="79"/>
      <c r="H12" s="79"/>
      <c r="I12" s="79"/>
      <c r="J12" s="79"/>
      <c r="K12" s="79"/>
      <c r="L12" s="79"/>
      <c r="M12" s="79"/>
      <c r="N12" s="79"/>
      <c r="O12" s="79"/>
      <c r="P12" s="79"/>
      <c r="Q12" s="79"/>
      <c r="R12" s="79"/>
      <c r="S12" s="79"/>
      <c r="T12" s="79"/>
      <c r="U12" s="79"/>
      <c r="V12" s="79"/>
    </row>
    <row r="13" spans="2:22" ht="27.75" customHeight="1" x14ac:dyDescent="0.35">
      <c r="B13" s="300" t="s">
        <v>50</v>
      </c>
      <c r="C13" s="65" t="s">
        <v>51</v>
      </c>
      <c r="D13" s="65"/>
      <c r="E13" s="66">
        <v>85183334.554940015</v>
      </c>
      <c r="F13" s="66">
        <v>86309794.378621757</v>
      </c>
      <c r="G13" s="66">
        <v>120817516.99167757</v>
      </c>
      <c r="H13" s="66">
        <v>151040827.83362916</v>
      </c>
      <c r="I13" s="66">
        <v>99000097.950275213</v>
      </c>
      <c r="J13" s="67">
        <f t="shared" ref="J13:J21" si="0">SUM(E13:I13)</f>
        <v>542351571.70914364</v>
      </c>
      <c r="K13" s="66">
        <v>114641797.656307</v>
      </c>
      <c r="L13" s="66">
        <v>199155020.30339074</v>
      </c>
      <c r="M13" s="66">
        <v>145955113.51636165</v>
      </c>
      <c r="N13" s="66">
        <v>158972120.81806326</v>
      </c>
      <c r="O13" s="66">
        <v>96405461.193328127</v>
      </c>
      <c r="P13" s="67">
        <f t="shared" ref="P13:P21" si="1">SUM(K13:O13)</f>
        <v>715129513.48745084</v>
      </c>
      <c r="Q13" s="66">
        <v>92331617.045601651</v>
      </c>
      <c r="R13" s="66">
        <v>153048375.99012452</v>
      </c>
      <c r="S13" s="66">
        <v>142453025.73496795</v>
      </c>
      <c r="T13" s="66">
        <v>113833711.25908455</v>
      </c>
      <c r="U13" s="66">
        <v>100279984.69147144</v>
      </c>
      <c r="V13" s="67">
        <f t="shared" ref="V13:V21" si="2">SUM(Q13:U13)</f>
        <v>601946714.72125018</v>
      </c>
    </row>
    <row r="14" spans="2:22" ht="27.75" customHeight="1" x14ac:dyDescent="0.35">
      <c r="B14" s="301"/>
      <c r="C14" s="65" t="s">
        <v>52</v>
      </c>
      <c r="D14" s="65"/>
      <c r="E14" s="66">
        <v>17502087.088812437</v>
      </c>
      <c r="F14" s="66">
        <v>28308369.145163652</v>
      </c>
      <c r="G14" s="66">
        <v>19108525.39858789</v>
      </c>
      <c r="H14" s="66">
        <v>12310297.035075832</v>
      </c>
      <c r="I14" s="66">
        <v>12385102.746071668</v>
      </c>
      <c r="J14" s="67">
        <f t="shared" si="0"/>
        <v>89614381.413711473</v>
      </c>
      <c r="K14" s="66">
        <v>8054560.4661068469</v>
      </c>
      <c r="L14" s="66">
        <v>10583970.564932518</v>
      </c>
      <c r="M14" s="66">
        <v>12078538.508519709</v>
      </c>
      <c r="N14" s="66">
        <v>9699566.5421799254</v>
      </c>
      <c r="O14" s="66">
        <v>11974341.722802287</v>
      </c>
      <c r="P14" s="67">
        <f t="shared" si="1"/>
        <v>52390977.80454129</v>
      </c>
      <c r="Q14" s="66">
        <v>12838201.717075147</v>
      </c>
      <c r="R14" s="66">
        <v>10632411.402237881</v>
      </c>
      <c r="S14" s="66">
        <v>9620975.0807633419</v>
      </c>
      <c r="T14" s="66">
        <v>9617897.26241</v>
      </c>
      <c r="U14" s="66">
        <v>9030620.4493077025</v>
      </c>
      <c r="V14" s="67">
        <f t="shared" si="2"/>
        <v>51740105.911794074</v>
      </c>
    </row>
    <row r="15" spans="2:22" ht="27.75" customHeight="1" x14ac:dyDescent="0.35">
      <c r="B15" s="301"/>
      <c r="C15" s="65" t="s">
        <v>53</v>
      </c>
      <c r="D15" s="65"/>
      <c r="E15" s="66">
        <v>147796306.36118975</v>
      </c>
      <c r="F15" s="66">
        <v>155732197.34964353</v>
      </c>
      <c r="G15" s="66">
        <v>174002747.151032</v>
      </c>
      <c r="H15" s="66">
        <v>173516345.66181582</v>
      </c>
      <c r="I15" s="66">
        <v>137643083.76570123</v>
      </c>
      <c r="J15" s="67">
        <f t="shared" si="0"/>
        <v>788690680.28938246</v>
      </c>
      <c r="K15" s="66">
        <v>137482297.39814255</v>
      </c>
      <c r="L15" s="66">
        <v>138047714.96037886</v>
      </c>
      <c r="M15" s="66">
        <v>181666085.47155267</v>
      </c>
      <c r="N15" s="66">
        <v>197057645.12297428</v>
      </c>
      <c r="O15" s="66">
        <v>208878889.94954085</v>
      </c>
      <c r="P15" s="67">
        <f t="shared" si="1"/>
        <v>863132632.9025892</v>
      </c>
      <c r="Q15" s="66">
        <v>180888455.24144438</v>
      </c>
      <c r="R15" s="66">
        <v>187760726.32618502</v>
      </c>
      <c r="S15" s="66">
        <v>197977463.76372701</v>
      </c>
      <c r="T15" s="66">
        <v>257943865.46843791</v>
      </c>
      <c r="U15" s="66">
        <v>240587649.26262879</v>
      </c>
      <c r="V15" s="67">
        <f t="shared" si="2"/>
        <v>1065158160.0624231</v>
      </c>
    </row>
    <row r="16" spans="2:22" ht="27.75" customHeight="1" x14ac:dyDescent="0.35">
      <c r="B16" s="302"/>
      <c r="C16" s="65" t="s">
        <v>54</v>
      </c>
      <c r="D16" s="65"/>
      <c r="E16" s="66">
        <v>30233252.713100098</v>
      </c>
      <c r="F16" s="66">
        <v>28559333.884531312</v>
      </c>
      <c r="G16" s="66">
        <v>51155661.214937054</v>
      </c>
      <c r="H16" s="66">
        <v>59352161.640741974</v>
      </c>
      <c r="I16" s="66">
        <v>33948559.024953246</v>
      </c>
      <c r="J16" s="67">
        <f t="shared" si="0"/>
        <v>203248968.47826368</v>
      </c>
      <c r="K16" s="66">
        <v>27709221.520309232</v>
      </c>
      <c r="L16" s="66">
        <v>53776458.050271295</v>
      </c>
      <c r="M16" s="66">
        <v>46528124.046513662</v>
      </c>
      <c r="N16" s="66">
        <v>29241934.535288848</v>
      </c>
      <c r="O16" s="66">
        <v>20651087.093455665</v>
      </c>
      <c r="P16" s="67">
        <f t="shared" si="1"/>
        <v>177906825.2458387</v>
      </c>
      <c r="Q16" s="66">
        <v>17215864.486210838</v>
      </c>
      <c r="R16" s="66">
        <v>24719339.150277749</v>
      </c>
      <c r="S16" s="66">
        <v>30974583.785616234</v>
      </c>
      <c r="T16" s="66">
        <v>23932005.062970623</v>
      </c>
      <c r="U16" s="66">
        <v>30827267.51169648</v>
      </c>
      <c r="V16" s="67">
        <f t="shared" si="2"/>
        <v>127669059.99677193</v>
      </c>
    </row>
    <row r="17" spans="2:22" ht="27.75" customHeight="1" x14ac:dyDescent="0.35">
      <c r="B17" s="303"/>
      <c r="C17" s="65" t="s">
        <v>55</v>
      </c>
      <c r="D17" s="65"/>
      <c r="E17" s="66">
        <v>45967919.047189035</v>
      </c>
      <c r="F17" s="66">
        <v>65525224.60190887</v>
      </c>
      <c r="G17" s="66">
        <v>75284165.723389849</v>
      </c>
      <c r="H17" s="66">
        <v>59048792.673068181</v>
      </c>
      <c r="I17" s="66">
        <v>47350135.848734096</v>
      </c>
      <c r="J17" s="67">
        <f t="shared" si="0"/>
        <v>293176237.89429003</v>
      </c>
      <c r="K17" s="66">
        <v>77327365.064664602</v>
      </c>
      <c r="L17" s="66">
        <v>76438678.486747131</v>
      </c>
      <c r="M17" s="66">
        <v>72862902.315169677</v>
      </c>
      <c r="N17" s="66">
        <v>71397763.527001381</v>
      </c>
      <c r="O17" s="66">
        <v>60592767.94329907</v>
      </c>
      <c r="P17" s="67">
        <f t="shared" si="1"/>
        <v>358619477.33688188</v>
      </c>
      <c r="Q17" s="66">
        <v>52880712.32420551</v>
      </c>
      <c r="R17" s="66">
        <v>83492292.208228737</v>
      </c>
      <c r="S17" s="66">
        <v>40423131.446959391</v>
      </c>
      <c r="T17" s="66">
        <v>28589054.410250612</v>
      </c>
      <c r="U17" s="66">
        <v>44777083.511320189</v>
      </c>
      <c r="V17" s="67">
        <f t="shared" si="2"/>
        <v>250162273.90096444</v>
      </c>
    </row>
    <row r="18" spans="2:22" ht="27.75" customHeight="1" x14ac:dyDescent="0.35">
      <c r="B18" s="304" t="s">
        <v>56</v>
      </c>
      <c r="C18" s="65" t="s">
        <v>57</v>
      </c>
      <c r="D18" s="65"/>
      <c r="E18" s="66">
        <v>43857545.179377474</v>
      </c>
      <c r="F18" s="66">
        <v>34234164.275767542</v>
      </c>
      <c r="G18" s="66">
        <v>29311132.573371012</v>
      </c>
      <c r="H18" s="66">
        <v>24319044.968282927</v>
      </c>
      <c r="I18" s="66">
        <v>2987295.598962802</v>
      </c>
      <c r="J18" s="67">
        <f t="shared" si="0"/>
        <v>134709182.59576175</v>
      </c>
      <c r="K18" s="66">
        <v>54962943.17072317</v>
      </c>
      <c r="L18" s="66">
        <v>28796710.212928236</v>
      </c>
      <c r="M18" s="66">
        <v>28783908.860144991</v>
      </c>
      <c r="N18" s="66">
        <v>30348683.624823228</v>
      </c>
      <c r="O18" s="66">
        <v>37333330.933666714</v>
      </c>
      <c r="P18" s="67">
        <f t="shared" si="1"/>
        <v>180225576.80228633</v>
      </c>
      <c r="Q18" s="66">
        <v>37028749.301509969</v>
      </c>
      <c r="R18" s="66">
        <v>52813717.95966287</v>
      </c>
      <c r="S18" s="66">
        <v>42248781.78725218</v>
      </c>
      <c r="T18" s="66">
        <v>23834163.41053449</v>
      </c>
      <c r="U18" s="66">
        <v>22677391.688633859</v>
      </c>
      <c r="V18" s="67">
        <f t="shared" si="2"/>
        <v>178602804.14759338</v>
      </c>
    </row>
    <row r="19" spans="2:22" ht="27.75" customHeight="1" x14ac:dyDescent="0.35">
      <c r="B19" s="305"/>
      <c r="C19" s="65" t="s">
        <v>58</v>
      </c>
      <c r="D19" s="65"/>
      <c r="E19" s="66">
        <v>4647267.7508408958</v>
      </c>
      <c r="F19" s="66">
        <v>19432923.290084466</v>
      </c>
      <c r="G19" s="66">
        <v>48197347.607346013</v>
      </c>
      <c r="H19" s="66">
        <v>54938081.846188754</v>
      </c>
      <c r="I19" s="66">
        <v>42200299.713973671</v>
      </c>
      <c r="J19" s="67">
        <f t="shared" si="0"/>
        <v>169415920.20843381</v>
      </c>
      <c r="K19" s="66">
        <v>40197590.384086408</v>
      </c>
      <c r="L19" s="66">
        <v>41040639.930554897</v>
      </c>
      <c r="M19" s="66">
        <v>41603688.706528604</v>
      </c>
      <c r="N19" s="66">
        <v>39202715.454655856</v>
      </c>
      <c r="O19" s="66">
        <v>39248088.605204523</v>
      </c>
      <c r="P19" s="67">
        <f t="shared" si="1"/>
        <v>201292723.08103028</v>
      </c>
      <c r="Q19" s="66">
        <v>38623726.252867445</v>
      </c>
      <c r="R19" s="66">
        <v>38698141.064527795</v>
      </c>
      <c r="S19" s="66">
        <v>38778738.161398493</v>
      </c>
      <c r="T19" s="66">
        <v>38861203.040509745</v>
      </c>
      <c r="U19" s="66">
        <v>38915671.466313668</v>
      </c>
      <c r="V19" s="67">
        <f t="shared" si="2"/>
        <v>193877479.98561716</v>
      </c>
    </row>
    <row r="20" spans="2:22" ht="27.75" customHeight="1" x14ac:dyDescent="0.35">
      <c r="B20" s="305"/>
      <c r="C20" s="65" t="s">
        <v>59</v>
      </c>
      <c r="D20" s="65"/>
      <c r="E20" s="66">
        <v>68205075.290070057</v>
      </c>
      <c r="F20" s="66">
        <v>51301449.064360917</v>
      </c>
      <c r="G20" s="66">
        <v>51598984.222960077</v>
      </c>
      <c r="H20" s="66">
        <v>18365636.56795397</v>
      </c>
      <c r="I20" s="66">
        <v>19008068.089974627</v>
      </c>
      <c r="J20" s="67">
        <f t="shared" si="0"/>
        <v>208479213.23531967</v>
      </c>
      <c r="K20" s="66">
        <v>36504674.222653724</v>
      </c>
      <c r="L20" s="66">
        <v>41013293.692375146</v>
      </c>
      <c r="M20" s="66">
        <v>41019092.160479575</v>
      </c>
      <c r="N20" s="66">
        <v>41016692.967195548</v>
      </c>
      <c r="O20" s="66">
        <v>41023569.508748263</v>
      </c>
      <c r="P20" s="67">
        <f t="shared" si="1"/>
        <v>200577322.55145225</v>
      </c>
      <c r="Q20" s="66">
        <v>40835635.108853906</v>
      </c>
      <c r="R20" s="66">
        <v>40829338.107297696</v>
      </c>
      <c r="S20" s="66">
        <v>40821462.582491435</v>
      </c>
      <c r="T20" s="66">
        <v>40813686.28337387</v>
      </c>
      <c r="U20" s="66">
        <v>40866452.331490561</v>
      </c>
      <c r="V20" s="67">
        <f t="shared" si="2"/>
        <v>204166574.41350746</v>
      </c>
    </row>
    <row r="21" spans="2:22" ht="27.75" customHeight="1" x14ac:dyDescent="0.35">
      <c r="B21" s="306"/>
      <c r="C21" s="65" t="s">
        <v>60</v>
      </c>
      <c r="D21" s="65"/>
      <c r="E21" s="66">
        <v>7045748.8062296808</v>
      </c>
      <c r="F21" s="66">
        <v>10324272.208722351</v>
      </c>
      <c r="G21" s="66">
        <v>11822500.757812584</v>
      </c>
      <c r="H21" s="66">
        <v>6275723.3507056376</v>
      </c>
      <c r="I21" s="66">
        <v>6350958.2587256646</v>
      </c>
      <c r="J21" s="67">
        <f t="shared" si="0"/>
        <v>41819203.38219592</v>
      </c>
      <c r="K21" s="66">
        <v>6645002.1314891782</v>
      </c>
      <c r="L21" s="66">
        <v>5912008.9849492796</v>
      </c>
      <c r="M21" s="66">
        <v>5857649.5395801971</v>
      </c>
      <c r="N21" s="66">
        <v>5806676.9437923366</v>
      </c>
      <c r="O21" s="66">
        <v>6115009.0691900672</v>
      </c>
      <c r="P21" s="67">
        <f t="shared" si="1"/>
        <v>30336346.669001058</v>
      </c>
      <c r="Q21" s="66">
        <v>5926640.9008095572</v>
      </c>
      <c r="R21" s="66">
        <v>5926640.6556440592</v>
      </c>
      <c r="S21" s="66">
        <v>5926641.4578954931</v>
      </c>
      <c r="T21" s="66">
        <v>5926641.1269659977</v>
      </c>
      <c r="U21" s="66">
        <v>5926640.2188673476</v>
      </c>
      <c r="V21" s="67">
        <f t="shared" si="2"/>
        <v>29633204.360182457</v>
      </c>
    </row>
    <row r="22" spans="2:22" s="20" customFormat="1" ht="27.75" customHeight="1" x14ac:dyDescent="0.4">
      <c r="B22" s="80"/>
      <c r="C22" s="70" t="s">
        <v>61</v>
      </c>
      <c r="D22" s="70"/>
      <c r="E22" s="72">
        <f t="shared" ref="E22:V22" si="3">SUM(E13:E21)</f>
        <v>450438536.79174948</v>
      </c>
      <c r="F22" s="72">
        <f t="shared" si="3"/>
        <v>479727728.19880444</v>
      </c>
      <c r="G22" s="72">
        <f t="shared" si="3"/>
        <v>581298581.641114</v>
      </c>
      <c r="H22" s="72">
        <f t="shared" si="3"/>
        <v>559166911.5774622</v>
      </c>
      <c r="I22" s="72">
        <f t="shared" si="3"/>
        <v>400873600.99737215</v>
      </c>
      <c r="J22" s="72">
        <f t="shared" si="3"/>
        <v>2471505359.2065024</v>
      </c>
      <c r="K22" s="72">
        <f t="shared" si="3"/>
        <v>503525452.01448268</v>
      </c>
      <c r="L22" s="72">
        <f t="shared" si="3"/>
        <v>594764495.18652809</v>
      </c>
      <c r="M22" s="72">
        <f t="shared" si="3"/>
        <v>576355103.12485075</v>
      </c>
      <c r="N22" s="72">
        <f t="shared" si="3"/>
        <v>582743799.53597462</v>
      </c>
      <c r="O22" s="72">
        <f t="shared" si="3"/>
        <v>522222546.01923555</v>
      </c>
      <c r="P22" s="72">
        <f t="shared" si="3"/>
        <v>2779611395.8810716</v>
      </c>
      <c r="Q22" s="72">
        <f t="shared" si="3"/>
        <v>478569602.37857848</v>
      </c>
      <c r="R22" s="72">
        <f t="shared" si="3"/>
        <v>597920982.86418629</v>
      </c>
      <c r="S22" s="72">
        <f t="shared" si="3"/>
        <v>549224803.80107152</v>
      </c>
      <c r="T22" s="72">
        <f t="shared" si="3"/>
        <v>543352227.32453787</v>
      </c>
      <c r="U22" s="72">
        <f t="shared" si="3"/>
        <v>533888761.13173002</v>
      </c>
      <c r="V22" s="72">
        <f t="shared" si="3"/>
        <v>2702956377.500104</v>
      </c>
    </row>
    <row r="23" spans="2:22" s="19" customFormat="1" ht="33" customHeight="1" x14ac:dyDescent="0.35">
      <c r="B23" s="74"/>
      <c r="C23" s="56"/>
      <c r="D23" s="57"/>
      <c r="E23" s="81"/>
      <c r="F23" s="81"/>
      <c r="G23" s="81"/>
      <c r="H23" s="81"/>
      <c r="I23" s="81"/>
      <c r="J23" s="82"/>
      <c r="K23" s="81"/>
      <c r="L23" s="81"/>
      <c r="M23" s="81"/>
      <c r="N23" s="81"/>
      <c r="O23" s="81"/>
      <c r="P23" s="82"/>
      <c r="Q23" s="81"/>
      <c r="R23" s="81"/>
      <c r="S23" s="81"/>
      <c r="T23" s="81"/>
      <c r="U23" s="81"/>
      <c r="V23" s="83"/>
    </row>
    <row r="24" spans="2:22" ht="26.25" customHeight="1" x14ac:dyDescent="0.35">
      <c r="B24" s="307" t="s">
        <v>62</v>
      </c>
      <c r="C24" s="65" t="s">
        <v>63</v>
      </c>
      <c r="D24" s="65"/>
      <c r="E24" s="66">
        <v>121179498.61169052</v>
      </c>
      <c r="F24" s="66">
        <v>159061088.98993069</v>
      </c>
      <c r="G24" s="66">
        <v>123114391.50039655</v>
      </c>
      <c r="H24" s="66">
        <v>207696874.18514103</v>
      </c>
      <c r="I24" s="66">
        <v>200741838.99958596</v>
      </c>
      <c r="J24" s="67">
        <f>SUM(E24:I24)</f>
        <v>811793692.28674471</v>
      </c>
      <c r="K24" s="66">
        <v>407498088.71392232</v>
      </c>
      <c r="L24" s="66">
        <v>190128052.17828894</v>
      </c>
      <c r="M24" s="66">
        <v>374183.1615798758</v>
      </c>
      <c r="N24" s="66">
        <v>330021.48775907705</v>
      </c>
      <c r="O24" s="66">
        <v>337603.73516796739</v>
      </c>
      <c r="P24" s="68">
        <f>SUM(K24:O24)</f>
        <v>598667949.27671814</v>
      </c>
      <c r="Q24" s="66">
        <v>142118.5932361428</v>
      </c>
      <c r="R24" s="66">
        <v>0</v>
      </c>
      <c r="S24" s="66">
        <v>0</v>
      </c>
      <c r="T24" s="66">
        <v>0</v>
      </c>
      <c r="U24" s="69">
        <v>0</v>
      </c>
      <c r="V24" s="67">
        <f>SUM(Q24:U24)</f>
        <v>142118.5932361428</v>
      </c>
    </row>
    <row r="25" spans="2:22" ht="26.25" hidden="1" customHeight="1" outlineLevel="1" x14ac:dyDescent="0.35">
      <c r="B25" s="308"/>
      <c r="C25" s="65" t="s">
        <v>64</v>
      </c>
      <c r="D25" s="65"/>
      <c r="E25" s="66"/>
      <c r="F25" s="66"/>
      <c r="G25" s="66"/>
      <c r="H25" s="66"/>
      <c r="I25" s="66"/>
      <c r="J25" s="67">
        <f>SUM(E25:I25)</f>
        <v>0</v>
      </c>
      <c r="K25" s="66"/>
      <c r="L25" s="66"/>
      <c r="M25" s="66"/>
      <c r="N25" s="66"/>
      <c r="O25" s="66"/>
      <c r="P25" s="68">
        <f>SUM(K25:O25)</f>
        <v>0</v>
      </c>
      <c r="Q25" s="66"/>
      <c r="R25" s="66"/>
      <c r="S25" s="66"/>
      <c r="T25" s="66"/>
      <c r="U25" s="69"/>
      <c r="V25" s="67">
        <f>SUM(Q25:U25)</f>
        <v>0</v>
      </c>
    </row>
    <row r="26" spans="2:22" ht="26.25" hidden="1" customHeight="1" outlineLevel="1" x14ac:dyDescent="0.35">
      <c r="B26" s="308"/>
      <c r="C26" s="85" t="s">
        <v>65</v>
      </c>
      <c r="D26" s="85"/>
      <c r="E26" s="86"/>
      <c r="F26" s="86"/>
      <c r="G26" s="86"/>
      <c r="H26" s="86"/>
      <c r="I26" s="86"/>
      <c r="J26" s="67">
        <f>SUM(E26:I26)</f>
        <v>0</v>
      </c>
      <c r="K26" s="86"/>
      <c r="L26" s="86"/>
      <c r="M26" s="86"/>
      <c r="N26" s="86"/>
      <c r="O26" s="86"/>
      <c r="P26" s="68">
        <f>SUM(K26:O26)</f>
        <v>0</v>
      </c>
      <c r="Q26" s="86"/>
      <c r="R26" s="86"/>
      <c r="S26" s="86"/>
      <c r="T26" s="86"/>
      <c r="U26" s="87"/>
      <c r="V26" s="67">
        <f>SUM(Q26:U26)</f>
        <v>0</v>
      </c>
    </row>
    <row r="27" spans="2:22" s="18" customFormat="1" ht="26.25" customHeight="1" collapsed="1" x14ac:dyDescent="0.35">
      <c r="B27" s="308"/>
      <c r="C27" s="65" t="s">
        <v>66</v>
      </c>
      <c r="D27" s="65"/>
      <c r="E27" s="66">
        <v>66436.69764803267</v>
      </c>
      <c r="F27" s="66">
        <v>11842719.312781902</v>
      </c>
      <c r="G27" s="66">
        <v>82440765.101141632</v>
      </c>
      <c r="H27" s="66">
        <v>249669626.79875237</v>
      </c>
      <c r="I27" s="66">
        <v>370961581.31193149</v>
      </c>
      <c r="J27" s="67">
        <f>SUM(E27:I27)</f>
        <v>714981129.22225547</v>
      </c>
      <c r="K27" s="66">
        <v>371930917.1180231</v>
      </c>
      <c r="L27" s="66">
        <v>486491209.74321318</v>
      </c>
      <c r="M27" s="66">
        <v>642883182.2656517</v>
      </c>
      <c r="N27" s="66">
        <v>541263116.11462569</v>
      </c>
      <c r="O27" s="66">
        <v>576453549.01095915</v>
      </c>
      <c r="P27" s="68">
        <f>SUM(K27:O27)</f>
        <v>2619021974.2524729</v>
      </c>
      <c r="Q27" s="66">
        <v>200498673.68899268</v>
      </c>
      <c r="R27" s="66">
        <v>78266842.147179484</v>
      </c>
      <c r="S27" s="66">
        <v>389131186.2853688</v>
      </c>
      <c r="T27" s="66">
        <v>432117973.84986746</v>
      </c>
      <c r="U27" s="69">
        <v>402123144.87136972</v>
      </c>
      <c r="V27" s="67">
        <f>SUM(Q27:U27)</f>
        <v>1502137820.8427782</v>
      </c>
    </row>
    <row r="28" spans="2:22" s="18" customFormat="1" ht="26.25" customHeight="1" x14ac:dyDescent="0.35">
      <c r="B28" s="84"/>
      <c r="C28" s="70" t="s">
        <v>67</v>
      </c>
      <c r="D28" s="70"/>
      <c r="E28" s="72">
        <f t="shared" ref="E28:V28" si="4">+E27+E24</f>
        <v>121245935.30933855</v>
      </c>
      <c r="F28" s="72">
        <f t="shared" si="4"/>
        <v>170903808.30271259</v>
      </c>
      <c r="G28" s="72">
        <f t="shared" si="4"/>
        <v>205555156.60153818</v>
      </c>
      <c r="H28" s="72">
        <f t="shared" si="4"/>
        <v>457366500.98389339</v>
      </c>
      <c r="I28" s="72">
        <f t="shared" si="4"/>
        <v>571703420.31151748</v>
      </c>
      <c r="J28" s="72">
        <f t="shared" si="4"/>
        <v>1526774821.5090003</v>
      </c>
      <c r="K28" s="72">
        <f t="shared" si="4"/>
        <v>779429005.83194542</v>
      </c>
      <c r="L28" s="72">
        <f t="shared" si="4"/>
        <v>676619261.92150211</v>
      </c>
      <c r="M28" s="72">
        <f t="shared" si="4"/>
        <v>643257365.42723155</v>
      </c>
      <c r="N28" s="72">
        <f t="shared" si="4"/>
        <v>541593137.60238481</v>
      </c>
      <c r="O28" s="72">
        <f t="shared" si="4"/>
        <v>576791152.74612713</v>
      </c>
      <c r="P28" s="72">
        <f t="shared" si="4"/>
        <v>3217689923.529191</v>
      </c>
      <c r="Q28" s="72">
        <f t="shared" si="4"/>
        <v>200640792.28222883</v>
      </c>
      <c r="R28" s="72">
        <f t="shared" si="4"/>
        <v>78266842.147179484</v>
      </c>
      <c r="S28" s="72">
        <f t="shared" si="4"/>
        <v>389131186.2853688</v>
      </c>
      <c r="T28" s="72">
        <f t="shared" si="4"/>
        <v>432117973.84986746</v>
      </c>
      <c r="U28" s="73">
        <f t="shared" si="4"/>
        <v>402123144.87136972</v>
      </c>
      <c r="V28" s="88">
        <f t="shared" si="4"/>
        <v>1502279939.4360144</v>
      </c>
    </row>
    <row r="29" spans="2:22" s="17" customFormat="1" ht="18.75" customHeight="1" x14ac:dyDescent="0.35">
      <c r="B29" s="89"/>
      <c r="C29" s="90" t="s">
        <v>68</v>
      </c>
      <c r="D29" s="90"/>
      <c r="E29" s="91"/>
      <c r="F29" s="92"/>
      <c r="G29" s="92"/>
      <c r="H29" s="92"/>
      <c r="I29" s="92"/>
      <c r="J29" s="93"/>
      <c r="K29" s="94"/>
      <c r="L29" s="94"/>
      <c r="M29" s="95"/>
      <c r="N29" s="95"/>
      <c r="O29" s="95"/>
      <c r="P29" s="93"/>
      <c r="Q29" s="95"/>
      <c r="R29" s="95"/>
      <c r="S29" s="95"/>
      <c r="T29" s="95"/>
      <c r="U29" s="95"/>
      <c r="V29" s="96"/>
    </row>
    <row r="30" spans="2:22" ht="26.25" customHeight="1" x14ac:dyDescent="0.35">
      <c r="B30" s="84" t="s">
        <v>69</v>
      </c>
      <c r="C30" s="70" t="s">
        <v>70</v>
      </c>
      <c r="D30" s="70"/>
      <c r="E30" s="72">
        <v>0</v>
      </c>
      <c r="F30" s="72">
        <v>11438055.638797663</v>
      </c>
      <c r="G30" s="72">
        <v>33122378.43076241</v>
      </c>
      <c r="H30" s="72">
        <v>30789600.888142642</v>
      </c>
      <c r="I30" s="72">
        <v>48769444.211203203</v>
      </c>
      <c r="J30" s="72">
        <f>SUM(E30:I30)</f>
        <v>124119479.16890591</v>
      </c>
      <c r="K30" s="72">
        <v>137291791.84498152</v>
      </c>
      <c r="L30" s="72">
        <v>132200732.22701344</v>
      </c>
      <c r="M30" s="72">
        <v>202624189.53698587</v>
      </c>
      <c r="N30" s="72">
        <v>53064910.041245453</v>
      </c>
      <c r="O30" s="72">
        <v>167803663.15027356</v>
      </c>
      <c r="P30" s="72">
        <f>SUM(K30:O30)</f>
        <v>692985286.80049992</v>
      </c>
      <c r="Q30" s="72">
        <v>0</v>
      </c>
      <c r="R30" s="72">
        <v>23751035.415297855</v>
      </c>
      <c r="S30" s="72">
        <v>72434353.149033502</v>
      </c>
      <c r="T30" s="72">
        <v>29955846.899935022</v>
      </c>
      <c r="U30" s="72">
        <v>113840029.46778889</v>
      </c>
      <c r="V30" s="72">
        <f>SUM(Q30:U30)</f>
        <v>239981264.93205526</v>
      </c>
    </row>
    <row r="31" spans="2:22" ht="19.5" customHeight="1" x14ac:dyDescent="0.35">
      <c r="B31" s="75"/>
      <c r="C31" s="97"/>
      <c r="D31" s="97"/>
      <c r="E31" s="79"/>
      <c r="F31" s="79"/>
      <c r="G31" s="79"/>
      <c r="H31" s="79"/>
      <c r="I31" s="79"/>
      <c r="J31" s="93"/>
      <c r="K31" s="79"/>
      <c r="L31" s="79"/>
      <c r="M31" s="79"/>
      <c r="N31" s="79"/>
      <c r="O31" s="79"/>
      <c r="P31" s="93"/>
      <c r="Q31" s="79"/>
      <c r="R31" s="79"/>
      <c r="S31" s="79"/>
      <c r="T31" s="79"/>
      <c r="U31" s="79"/>
      <c r="V31" s="93"/>
    </row>
    <row r="32" spans="2:22" ht="19.5" customHeight="1" x14ac:dyDescent="0.35">
      <c r="B32" s="84"/>
      <c r="C32" s="70" t="s">
        <v>71</v>
      </c>
      <c r="D32" s="70"/>
      <c r="E32" s="72">
        <f t="shared" ref="E32:V32" si="5">E30+E28+E22+E10</f>
        <v>990284770.79809403</v>
      </c>
      <c r="F32" s="72">
        <f t="shared" si="5"/>
        <v>1102569174.9614458</v>
      </c>
      <c r="G32" s="72">
        <f t="shared" si="5"/>
        <v>1259263354.8682923</v>
      </c>
      <c r="H32" s="72">
        <f t="shared" si="5"/>
        <v>1471763321.079181</v>
      </c>
      <c r="I32" s="72">
        <f t="shared" si="5"/>
        <v>1441954840.9098561</v>
      </c>
      <c r="J32" s="72">
        <f t="shared" si="5"/>
        <v>6265835462.616869</v>
      </c>
      <c r="K32" s="72">
        <f t="shared" si="5"/>
        <v>1840372119.6069016</v>
      </c>
      <c r="L32" s="72">
        <f t="shared" si="5"/>
        <v>1823012389.9457693</v>
      </c>
      <c r="M32" s="72">
        <f t="shared" si="5"/>
        <v>1850406340.9674172</v>
      </c>
      <c r="N32" s="72">
        <f t="shared" si="5"/>
        <v>1606617111.0312335</v>
      </c>
      <c r="O32" s="72">
        <f t="shared" si="5"/>
        <v>1693805130.8098488</v>
      </c>
      <c r="P32" s="72">
        <f t="shared" si="5"/>
        <v>8814213092.3611698</v>
      </c>
      <c r="Q32" s="72">
        <f t="shared" si="5"/>
        <v>1106310233.232305</v>
      </c>
      <c r="R32" s="72">
        <f t="shared" si="5"/>
        <v>1127039418.4679856</v>
      </c>
      <c r="S32" s="72">
        <f t="shared" si="5"/>
        <v>1438031705.7969551</v>
      </c>
      <c r="T32" s="72">
        <f t="shared" si="5"/>
        <v>1432824109.7620246</v>
      </c>
      <c r="U32" s="72">
        <f t="shared" si="5"/>
        <v>1477423437.1549726</v>
      </c>
      <c r="V32" s="72">
        <f t="shared" si="5"/>
        <v>6581628904.4142427</v>
      </c>
    </row>
  </sheetData>
  <mergeCells count="10">
    <mergeCell ref="B8:B10"/>
    <mergeCell ref="B13:B17"/>
    <mergeCell ref="B18:B21"/>
    <mergeCell ref="B24:B27"/>
    <mergeCell ref="B3:V3"/>
    <mergeCell ref="E5:J5"/>
    <mergeCell ref="K5:P5"/>
    <mergeCell ref="Q5:V5"/>
    <mergeCell ref="K6:P6"/>
    <mergeCell ref="Q6:V6"/>
  </mergeCells>
  <pageMargins left="0.43307086614173229" right="0.43307086614173229" top="0.74803149606299213" bottom="0.35433070866141736" header="0.31496062992125984" footer="0.31496062992125984"/>
  <pageSetup paperSize="8" scale="60" orientation="landscape" r:id="rId1"/>
  <headerFooter>
    <oddHeader>&amp;F</oddHeader>
    <oddFooter>Page &amp;P of &amp;N</oddFooter>
  </headerFooter>
  <colBreaks count="1" manualBreakCount="1">
    <brk id="16" min="2" max="1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E1A97-6628-4BD2-9E93-B45A22F64829}">
  <sheetPr>
    <tabColor rgb="FF00B0F0"/>
    <pageSetUpPr fitToPage="1"/>
  </sheetPr>
  <dimension ref="B1:BE21"/>
  <sheetViews>
    <sheetView view="pageBreakPreview" zoomScale="60" zoomScaleNormal="60" workbookViewId="0">
      <pane xSplit="3" ySplit="5" topLeftCell="E6" activePane="bottomRight" state="frozen"/>
      <selection pane="topRight" activeCell="HD7" sqref="HD7"/>
      <selection pane="bottomLeft" activeCell="HD7" sqref="HD7"/>
      <selection pane="bottomRight"/>
    </sheetView>
  </sheetViews>
  <sheetFormatPr defaultColWidth="9" defaultRowHeight="14.5" x14ac:dyDescent="0.35"/>
  <cols>
    <col min="1" max="2" width="4.26953125" customWidth="1"/>
    <col min="3" max="3" width="93" style="23" customWidth="1"/>
    <col min="4" max="4" width="6.453125" hidden="1" customWidth="1"/>
    <col min="5" max="23" width="12.453125" customWidth="1"/>
    <col min="26" max="26" width="10.7265625" customWidth="1"/>
    <col min="27" max="40" width="9" customWidth="1"/>
    <col min="42" max="42" width="5.7265625" customWidth="1"/>
    <col min="43" max="43" width="11.453125" customWidth="1"/>
    <col min="44" max="45" width="9" customWidth="1"/>
  </cols>
  <sheetData>
    <row r="1" spans="2:57" ht="32.25" customHeight="1" x14ac:dyDescent="0.5">
      <c r="C1" s="22"/>
    </row>
    <row r="2" spans="2:57" ht="22.5" customHeight="1" x14ac:dyDescent="0.5">
      <c r="B2" s="75"/>
      <c r="C2" s="98"/>
      <c r="D2" s="75"/>
      <c r="E2" s="75"/>
      <c r="F2" s="75"/>
      <c r="G2" s="75"/>
      <c r="H2" s="75"/>
      <c r="I2" s="75"/>
      <c r="J2" s="75"/>
      <c r="K2" s="75"/>
      <c r="L2" s="75"/>
      <c r="M2" s="75"/>
      <c r="N2" s="75"/>
      <c r="O2" s="75"/>
      <c r="P2" s="75"/>
      <c r="Q2" s="75"/>
      <c r="R2" s="75"/>
      <c r="S2" s="75"/>
      <c r="T2" s="75"/>
      <c r="U2" s="75"/>
      <c r="V2" s="75"/>
      <c r="W2" s="75"/>
    </row>
    <row r="3" spans="2:57" s="30" customFormat="1" ht="31.5" customHeight="1" x14ac:dyDescent="0.35">
      <c r="B3" s="99"/>
      <c r="C3" s="100" t="s">
        <v>72</v>
      </c>
      <c r="D3" s="101"/>
      <c r="E3" s="317" t="s">
        <v>21</v>
      </c>
      <c r="F3" s="317"/>
      <c r="G3" s="317"/>
      <c r="H3" s="317"/>
      <c r="I3" s="317"/>
      <c r="J3" s="317" t="s">
        <v>73</v>
      </c>
      <c r="K3" s="317"/>
      <c r="L3" s="317"/>
      <c r="M3" s="317"/>
      <c r="N3" s="317"/>
      <c r="O3" s="317" t="s">
        <v>23</v>
      </c>
      <c r="P3" s="317"/>
      <c r="Q3" s="317"/>
      <c r="R3" s="317"/>
      <c r="S3" s="317"/>
      <c r="T3" s="99"/>
      <c r="U3" s="102"/>
      <c r="V3" s="103" t="s">
        <v>74</v>
      </c>
      <c r="W3" s="102"/>
      <c r="Y3"/>
      <c r="Z3"/>
      <c r="AA3"/>
      <c r="AB3"/>
      <c r="AC3"/>
      <c r="AD3"/>
      <c r="AE3"/>
      <c r="AF3"/>
      <c r="AG3"/>
      <c r="AH3"/>
      <c r="AI3"/>
      <c r="AJ3"/>
      <c r="AK3"/>
      <c r="AL3"/>
      <c r="AM3"/>
      <c r="AN3"/>
      <c r="AO3"/>
      <c r="AP3"/>
      <c r="AQ3"/>
      <c r="AR3"/>
      <c r="AS3"/>
      <c r="AT3"/>
      <c r="AU3"/>
      <c r="AV3"/>
      <c r="AW3"/>
      <c r="AX3"/>
      <c r="AY3"/>
      <c r="AZ3"/>
      <c r="BA3"/>
      <c r="BB3"/>
      <c r="BC3"/>
      <c r="BD3"/>
      <c r="BE3"/>
    </row>
    <row r="4" spans="2:57" ht="28.5" customHeight="1" x14ac:dyDescent="0.45">
      <c r="B4" s="75"/>
      <c r="C4" s="55" t="s">
        <v>75</v>
      </c>
      <c r="D4" s="116"/>
      <c r="E4" s="61" t="s">
        <v>76</v>
      </c>
      <c r="F4" s="61" t="s">
        <v>26</v>
      </c>
      <c r="G4" s="61" t="s">
        <v>26</v>
      </c>
      <c r="H4" s="61" t="s">
        <v>26</v>
      </c>
      <c r="I4" s="61" t="s">
        <v>77</v>
      </c>
      <c r="J4" s="314" t="s">
        <v>26</v>
      </c>
      <c r="K4" s="315"/>
      <c r="L4" s="315"/>
      <c r="M4" s="315"/>
      <c r="N4" s="321"/>
      <c r="O4" s="314" t="s">
        <v>26</v>
      </c>
      <c r="P4" s="315"/>
      <c r="Q4" s="315"/>
      <c r="R4" s="315"/>
      <c r="S4" s="321"/>
      <c r="T4" s="117"/>
      <c r="U4" s="118" t="s">
        <v>21</v>
      </c>
      <c r="V4" s="118" t="s">
        <v>22</v>
      </c>
      <c r="W4" s="118" t="s">
        <v>23</v>
      </c>
    </row>
    <row r="5" spans="2:57" s="18" customFormat="1" ht="36.75" customHeight="1" x14ac:dyDescent="0.35">
      <c r="B5" s="104"/>
      <c r="C5" s="105" t="s">
        <v>78</v>
      </c>
      <c r="D5" s="61"/>
      <c r="E5" s="61" t="s">
        <v>27</v>
      </c>
      <c r="F5" s="61" t="s">
        <v>28</v>
      </c>
      <c r="G5" s="61" t="s">
        <v>29</v>
      </c>
      <c r="H5" s="61" t="s">
        <v>30</v>
      </c>
      <c r="I5" s="61" t="s">
        <v>31</v>
      </c>
      <c r="J5" s="61" t="s">
        <v>33</v>
      </c>
      <c r="K5" s="61" t="s">
        <v>34</v>
      </c>
      <c r="L5" s="61" t="s">
        <v>35</v>
      </c>
      <c r="M5" s="61" t="s">
        <v>36</v>
      </c>
      <c r="N5" s="61" t="s">
        <v>37</v>
      </c>
      <c r="O5" s="61" t="s">
        <v>39</v>
      </c>
      <c r="P5" s="61" t="s">
        <v>40</v>
      </c>
      <c r="Q5" s="61" t="s">
        <v>41</v>
      </c>
      <c r="R5" s="61" t="s">
        <v>42</v>
      </c>
      <c r="S5" s="61" t="s">
        <v>43</v>
      </c>
      <c r="T5" s="60"/>
      <c r="U5" s="59" t="s">
        <v>32</v>
      </c>
      <c r="V5" s="62" t="s">
        <v>38</v>
      </c>
      <c r="W5" s="119" t="s">
        <v>44</v>
      </c>
      <c r="Y5"/>
      <c r="Z5"/>
      <c r="AA5"/>
      <c r="AB5"/>
      <c r="AC5"/>
      <c r="AD5"/>
      <c r="AE5"/>
      <c r="AF5"/>
      <c r="AG5"/>
      <c r="AH5"/>
      <c r="AI5"/>
      <c r="AJ5"/>
      <c r="AK5"/>
      <c r="AL5"/>
      <c r="AM5"/>
      <c r="AN5"/>
      <c r="AO5"/>
      <c r="AP5"/>
      <c r="AQ5"/>
      <c r="AR5"/>
      <c r="AS5"/>
      <c r="AT5"/>
      <c r="AU5"/>
      <c r="AV5"/>
      <c r="AW5"/>
      <c r="AX5"/>
      <c r="AY5"/>
      <c r="AZ5"/>
      <c r="BA5"/>
      <c r="BB5"/>
      <c r="BC5"/>
      <c r="BD5"/>
      <c r="BE5"/>
    </row>
    <row r="6" spans="2:57" ht="35.25" customHeight="1" x14ac:dyDescent="0.35">
      <c r="B6" s="318" t="s">
        <v>46</v>
      </c>
      <c r="C6" s="108" t="s">
        <v>79</v>
      </c>
      <c r="D6" s="109"/>
      <c r="E6" s="66">
        <v>53132023.113254875</v>
      </c>
      <c r="F6" s="66">
        <v>52221095.15252167</v>
      </c>
      <c r="G6" s="66">
        <v>52336772.768308148</v>
      </c>
      <c r="H6" s="66">
        <v>52715408.910704322</v>
      </c>
      <c r="I6" s="66">
        <v>52605212.249690339</v>
      </c>
      <c r="J6" s="66">
        <v>53768891.866018087</v>
      </c>
      <c r="K6" s="66">
        <v>53768891.866018087</v>
      </c>
      <c r="L6" s="66">
        <v>53768891.866018087</v>
      </c>
      <c r="M6" s="66">
        <v>53768891.866018087</v>
      </c>
      <c r="N6" s="66">
        <v>53768891.866018087</v>
      </c>
      <c r="O6" s="66">
        <v>53768891.866018087</v>
      </c>
      <c r="P6" s="66">
        <v>53768891.866018087</v>
      </c>
      <c r="Q6" s="66">
        <v>53768891.866018087</v>
      </c>
      <c r="R6" s="66">
        <v>53768891.866018087</v>
      </c>
      <c r="S6" s="66">
        <v>53768891.866018087</v>
      </c>
      <c r="T6" s="120"/>
      <c r="U6" s="110">
        <f t="shared" ref="U6:U16" si="0">SUM(E6:I6)</f>
        <v>263010512.19447935</v>
      </c>
      <c r="V6" s="111">
        <f t="shared" ref="V6:V16" si="1">SUM(J6:N6)</f>
        <v>268844459.3300904</v>
      </c>
      <c r="W6" s="110">
        <f t="shared" ref="W6:W16" si="2">SUM(O6:S6)</f>
        <v>268844459.3300904</v>
      </c>
      <c r="X6" s="14"/>
    </row>
    <row r="7" spans="2:57" ht="35.25" customHeight="1" x14ac:dyDescent="0.35">
      <c r="B7" s="318"/>
      <c r="C7" s="108" t="s">
        <v>80</v>
      </c>
      <c r="D7" s="109"/>
      <c r="E7" s="66">
        <v>95601002.238890439</v>
      </c>
      <c r="F7" s="66">
        <v>92030737.091568708</v>
      </c>
      <c r="G7" s="66">
        <v>98375884.987560764</v>
      </c>
      <c r="H7" s="66">
        <v>96567430.699314311</v>
      </c>
      <c r="I7" s="66">
        <v>97048556.875529379</v>
      </c>
      <c r="J7" s="66">
        <v>88500978.151690513</v>
      </c>
      <c r="K7" s="66">
        <v>85916270.658976406</v>
      </c>
      <c r="L7" s="66">
        <v>89468821.207081854</v>
      </c>
      <c r="M7" s="66">
        <v>89264040.909100652</v>
      </c>
      <c r="N7" s="66">
        <v>84924420.487236172</v>
      </c>
      <c r="O7" s="66">
        <v>84792654.630846322</v>
      </c>
      <c r="P7" s="66">
        <v>84792657.717813268</v>
      </c>
      <c r="Q7" s="66">
        <v>83298564.691144466</v>
      </c>
      <c r="R7" s="66">
        <v>83858853.306230322</v>
      </c>
      <c r="S7" s="66">
        <v>83858853.306230322</v>
      </c>
      <c r="T7" s="120"/>
      <c r="U7" s="110">
        <f t="shared" si="0"/>
        <v>479623611.89286363</v>
      </c>
      <c r="V7" s="111">
        <f t="shared" si="1"/>
        <v>438074531.41408563</v>
      </c>
      <c r="W7" s="110">
        <f t="shared" si="2"/>
        <v>420601583.65226465</v>
      </c>
      <c r="X7" s="14"/>
    </row>
    <row r="8" spans="2:57" ht="35.25" customHeight="1" x14ac:dyDescent="0.35">
      <c r="B8" s="318"/>
      <c r="C8" s="108" t="s">
        <v>81</v>
      </c>
      <c r="D8" s="109"/>
      <c r="E8" s="66">
        <v>6461874.2399999993</v>
      </c>
      <c r="F8" s="66">
        <v>5184697.0629260074</v>
      </c>
      <c r="G8" s="66">
        <v>4527156</v>
      </c>
      <c r="H8" s="66">
        <v>4527156</v>
      </c>
      <c r="I8" s="66">
        <v>4527156</v>
      </c>
      <c r="J8" s="66">
        <v>4527156</v>
      </c>
      <c r="K8" s="66">
        <v>4527156</v>
      </c>
      <c r="L8" s="66">
        <v>4527156</v>
      </c>
      <c r="M8" s="66">
        <v>4527156</v>
      </c>
      <c r="N8" s="66">
        <v>4527156</v>
      </c>
      <c r="O8" s="66">
        <v>4527156</v>
      </c>
      <c r="P8" s="66">
        <v>4527156</v>
      </c>
      <c r="Q8" s="66">
        <v>4527156</v>
      </c>
      <c r="R8" s="66">
        <v>4527156</v>
      </c>
      <c r="S8" s="66">
        <v>4527156</v>
      </c>
      <c r="T8" s="120"/>
      <c r="U8" s="110">
        <f t="shared" si="0"/>
        <v>25228039.302926008</v>
      </c>
      <c r="V8" s="111">
        <f t="shared" si="1"/>
        <v>22635780</v>
      </c>
      <c r="W8" s="110">
        <f t="shared" si="2"/>
        <v>22635780</v>
      </c>
      <c r="X8" s="14"/>
    </row>
    <row r="9" spans="2:57" s="21" customFormat="1" ht="35.25" customHeight="1" x14ac:dyDescent="0.35">
      <c r="B9" s="318"/>
      <c r="C9" s="108" t="s">
        <v>82</v>
      </c>
      <c r="D9" s="109"/>
      <c r="E9" s="66">
        <v>1087784.0699999998</v>
      </c>
      <c r="F9" s="66">
        <v>1173894.4682962061</v>
      </c>
      <c r="G9" s="66">
        <v>1200000</v>
      </c>
      <c r="H9" s="66">
        <v>1200000</v>
      </c>
      <c r="I9" s="66">
        <v>1200000</v>
      </c>
      <c r="J9" s="66">
        <v>1200000</v>
      </c>
      <c r="K9" s="66">
        <v>1200000</v>
      </c>
      <c r="L9" s="66">
        <v>1200000</v>
      </c>
      <c r="M9" s="66">
        <v>1200000</v>
      </c>
      <c r="N9" s="66">
        <v>1200000</v>
      </c>
      <c r="O9" s="66">
        <v>1200000</v>
      </c>
      <c r="P9" s="66">
        <v>1200000</v>
      </c>
      <c r="Q9" s="66">
        <v>1200000</v>
      </c>
      <c r="R9" s="66">
        <v>1200000</v>
      </c>
      <c r="S9" s="66">
        <v>1200000</v>
      </c>
      <c r="T9" s="120"/>
      <c r="U9" s="110">
        <f t="shared" si="0"/>
        <v>5861678.5382962059</v>
      </c>
      <c r="V9" s="111">
        <f t="shared" si="1"/>
        <v>6000000</v>
      </c>
      <c r="W9" s="110">
        <f t="shared" si="2"/>
        <v>6000000</v>
      </c>
      <c r="X9" s="16"/>
      <c r="Y9"/>
      <c r="Z9"/>
      <c r="AA9"/>
      <c r="AB9"/>
      <c r="AC9"/>
      <c r="AD9"/>
      <c r="AE9"/>
      <c r="AF9"/>
      <c r="AG9"/>
      <c r="AH9"/>
      <c r="AI9"/>
      <c r="AJ9"/>
      <c r="AK9"/>
      <c r="AL9"/>
      <c r="AM9"/>
      <c r="AN9"/>
      <c r="AO9"/>
      <c r="AP9"/>
      <c r="AQ9"/>
      <c r="AR9"/>
      <c r="AS9"/>
      <c r="AT9"/>
      <c r="AU9"/>
      <c r="AV9"/>
      <c r="AW9"/>
      <c r="AX9"/>
      <c r="AY9"/>
      <c r="AZ9"/>
      <c r="BA9"/>
      <c r="BB9"/>
      <c r="BC9"/>
      <c r="BD9"/>
      <c r="BE9"/>
    </row>
    <row r="10" spans="2:57" s="21" customFormat="1" ht="35.25" customHeight="1" x14ac:dyDescent="0.35">
      <c r="B10" s="318"/>
      <c r="C10" s="108" t="s">
        <v>58</v>
      </c>
      <c r="D10" s="109"/>
      <c r="E10" s="66">
        <v>2370105.1634143037</v>
      </c>
      <c r="F10" s="66">
        <v>2920760.7294822941</v>
      </c>
      <c r="G10" s="66">
        <v>3323752.7362848022</v>
      </c>
      <c r="H10" s="66">
        <v>1769869.2759953593</v>
      </c>
      <c r="I10" s="66">
        <v>1306816.0034802782</v>
      </c>
      <c r="J10" s="66">
        <v>1324313.9610701855</v>
      </c>
      <c r="K10" s="66">
        <v>1324310.8741032481</v>
      </c>
      <c r="L10" s="66">
        <v>2682581.4714843384</v>
      </c>
      <c r="M10" s="66">
        <v>2173225.7528868904</v>
      </c>
      <c r="N10" s="66">
        <v>1324313.9610701855</v>
      </c>
      <c r="O10" s="66">
        <v>1456740.7267267979</v>
      </c>
      <c r="P10" s="66">
        <v>1456737.6397598605</v>
      </c>
      <c r="Q10" s="66">
        <v>2950830.666428654</v>
      </c>
      <c r="R10" s="66">
        <v>2390542.0513428072</v>
      </c>
      <c r="S10" s="66">
        <v>2390542.0513428072</v>
      </c>
      <c r="T10" s="112"/>
      <c r="U10" s="110">
        <f t="shared" si="0"/>
        <v>11691303.908657037</v>
      </c>
      <c r="V10" s="111">
        <f t="shared" si="1"/>
        <v>8828746.0206148475</v>
      </c>
      <c r="W10" s="110">
        <f t="shared" si="2"/>
        <v>10645393.135600928</v>
      </c>
      <c r="X10" s="16"/>
      <c r="Y10"/>
      <c r="Z10"/>
      <c r="AA10"/>
      <c r="AB10"/>
      <c r="AC10"/>
      <c r="AD10"/>
      <c r="AE10"/>
      <c r="AF10"/>
      <c r="AG10"/>
      <c r="AH10"/>
      <c r="AI10"/>
      <c r="AJ10"/>
      <c r="AK10"/>
      <c r="AL10"/>
      <c r="AM10"/>
      <c r="AN10"/>
      <c r="AO10"/>
      <c r="AP10"/>
      <c r="AQ10"/>
      <c r="AR10"/>
      <c r="AS10"/>
      <c r="AT10"/>
      <c r="AU10"/>
      <c r="AV10"/>
      <c r="AW10"/>
      <c r="AX10"/>
      <c r="AY10"/>
      <c r="AZ10"/>
      <c r="BA10"/>
      <c r="BB10"/>
      <c r="BC10"/>
      <c r="BD10"/>
      <c r="BE10"/>
    </row>
    <row r="11" spans="2:57" ht="35.25" customHeight="1" x14ac:dyDescent="0.35">
      <c r="B11" s="318"/>
      <c r="C11" s="108" t="s">
        <v>83</v>
      </c>
      <c r="D11" s="109"/>
      <c r="E11" s="66">
        <v>94698429.524660408</v>
      </c>
      <c r="F11" s="66">
        <v>94582848.457548529</v>
      </c>
      <c r="G11" s="66">
        <v>94078446.883676276</v>
      </c>
      <c r="H11" s="66">
        <v>93366234.851846918</v>
      </c>
      <c r="I11" s="66">
        <v>93809236.927470967</v>
      </c>
      <c r="J11" s="66">
        <v>94103174.229578957</v>
      </c>
      <c r="K11" s="66">
        <v>93499674.229578957</v>
      </c>
      <c r="L11" s="66">
        <v>93499674.229578957</v>
      </c>
      <c r="M11" s="66">
        <v>93499674.229578957</v>
      </c>
      <c r="N11" s="66">
        <v>93499674.229578957</v>
      </c>
      <c r="O11" s="66">
        <v>93499674.229578942</v>
      </c>
      <c r="P11" s="66">
        <v>93499674.229578942</v>
      </c>
      <c r="Q11" s="66">
        <v>93499674.229578942</v>
      </c>
      <c r="R11" s="66">
        <v>93499674.229578942</v>
      </c>
      <c r="S11" s="66">
        <v>93499674.229578942</v>
      </c>
      <c r="T11" s="112"/>
      <c r="U11" s="110">
        <f t="shared" si="0"/>
        <v>470535196.64520311</v>
      </c>
      <c r="V11" s="111">
        <f t="shared" si="1"/>
        <v>468101871.1478948</v>
      </c>
      <c r="W11" s="110">
        <f t="shared" si="2"/>
        <v>467498371.14789474</v>
      </c>
      <c r="X11" s="14"/>
    </row>
    <row r="12" spans="2:57" ht="35.25" customHeight="1" x14ac:dyDescent="0.45">
      <c r="B12" s="318"/>
      <c r="C12" s="108" t="s">
        <v>84</v>
      </c>
      <c r="D12" s="109"/>
      <c r="E12" s="66">
        <v>685604.2300000001</v>
      </c>
      <c r="F12" s="66">
        <v>707689.32637304883</v>
      </c>
      <c r="G12" s="66">
        <v>725140.54999999993</v>
      </c>
      <c r="H12" s="66">
        <v>725140.54999999993</v>
      </c>
      <c r="I12" s="66">
        <v>725140.54999999993</v>
      </c>
      <c r="J12" s="66">
        <v>725140.54999999993</v>
      </c>
      <c r="K12" s="66">
        <v>725140.54999999993</v>
      </c>
      <c r="L12" s="66">
        <v>725140.54999999993</v>
      </c>
      <c r="M12" s="66">
        <v>725140.54999999993</v>
      </c>
      <c r="N12" s="66">
        <v>725140.54999999993</v>
      </c>
      <c r="O12" s="66">
        <v>725140.54999999993</v>
      </c>
      <c r="P12" s="66">
        <v>725140.54999999993</v>
      </c>
      <c r="Q12" s="66">
        <v>725140.54999999993</v>
      </c>
      <c r="R12" s="66">
        <v>725140.54999999993</v>
      </c>
      <c r="S12" s="66">
        <v>725140.54999999981</v>
      </c>
      <c r="T12" s="121"/>
      <c r="U12" s="110">
        <f t="shared" si="0"/>
        <v>3568715.2063730485</v>
      </c>
      <c r="V12" s="111">
        <f t="shared" si="1"/>
        <v>3625702.7499999995</v>
      </c>
      <c r="W12" s="110">
        <f t="shared" si="2"/>
        <v>3625702.7499999995</v>
      </c>
      <c r="X12" s="14"/>
    </row>
    <row r="13" spans="2:57" ht="35.25" customHeight="1" x14ac:dyDescent="0.35">
      <c r="B13" s="319" t="s">
        <v>85</v>
      </c>
      <c r="C13" s="108" t="s">
        <v>86</v>
      </c>
      <c r="D13" s="109"/>
      <c r="E13" s="66">
        <v>71861434.066955984</v>
      </c>
      <c r="F13" s="66">
        <v>73743754.969566837</v>
      </c>
      <c r="G13" s="66">
        <v>76613972.899236515</v>
      </c>
      <c r="H13" s="66">
        <v>75540106.003248513</v>
      </c>
      <c r="I13" s="66">
        <v>75246229.95253253</v>
      </c>
      <c r="J13" s="66">
        <v>75234561.558792517</v>
      </c>
      <c r="K13" s="66">
        <v>75234561.558792517</v>
      </c>
      <c r="L13" s="66">
        <v>75234561.558792517</v>
      </c>
      <c r="M13" s="66">
        <v>75234561.558792517</v>
      </c>
      <c r="N13" s="66">
        <v>75234561.558792517</v>
      </c>
      <c r="O13" s="66">
        <v>75234561.558792517</v>
      </c>
      <c r="P13" s="66">
        <v>75109561.558792517</v>
      </c>
      <c r="Q13" s="66">
        <v>75109561.558792517</v>
      </c>
      <c r="R13" s="66">
        <v>75109561.558792517</v>
      </c>
      <c r="S13" s="66">
        <v>75109561.558792517</v>
      </c>
      <c r="T13" s="112"/>
      <c r="U13" s="110">
        <f t="shared" si="0"/>
        <v>373005497.89154035</v>
      </c>
      <c r="V13" s="111">
        <f t="shared" si="1"/>
        <v>376172807.7939626</v>
      </c>
      <c r="W13" s="110">
        <f t="shared" si="2"/>
        <v>375672807.7939626</v>
      </c>
      <c r="X13" s="14"/>
    </row>
    <row r="14" spans="2:57" ht="35.25" customHeight="1" x14ac:dyDescent="0.35">
      <c r="B14" s="319"/>
      <c r="C14" s="108" t="s">
        <v>87</v>
      </c>
      <c r="D14" s="109"/>
      <c r="E14" s="66">
        <v>47623963.92983</v>
      </c>
      <c r="F14" s="66">
        <v>49286162.705105588</v>
      </c>
      <c r="G14" s="66">
        <v>54320706.594042398</v>
      </c>
      <c r="H14" s="66">
        <v>56863859.550833926</v>
      </c>
      <c r="I14" s="66">
        <v>55092859.100863315</v>
      </c>
      <c r="J14" s="66">
        <v>55761359.855457306</v>
      </c>
      <c r="K14" s="66">
        <v>56523356.736267902</v>
      </c>
      <c r="L14" s="66">
        <v>58390974.453639083</v>
      </c>
      <c r="M14" s="66">
        <v>57802846.853037804</v>
      </c>
      <c r="N14" s="66">
        <v>58537859.571926564</v>
      </c>
      <c r="O14" s="66">
        <v>58537859.572326958</v>
      </c>
      <c r="P14" s="66">
        <v>58537859.572326958</v>
      </c>
      <c r="Q14" s="66">
        <v>58537859.572326958</v>
      </c>
      <c r="R14" s="66">
        <v>58537859.572326966</v>
      </c>
      <c r="S14" s="66">
        <v>58537859.572326958</v>
      </c>
      <c r="T14" s="112"/>
      <c r="U14" s="110">
        <f t="shared" si="0"/>
        <v>263187551.88067523</v>
      </c>
      <c r="V14" s="111">
        <f t="shared" si="1"/>
        <v>287016397.47032869</v>
      </c>
      <c r="W14" s="110">
        <f t="shared" si="2"/>
        <v>292689297.86163479</v>
      </c>
      <c r="X14" s="14"/>
    </row>
    <row r="15" spans="2:57" ht="35.25" customHeight="1" x14ac:dyDescent="0.35">
      <c r="B15" s="319"/>
      <c r="C15" s="108" t="s">
        <v>88</v>
      </c>
      <c r="D15" s="109"/>
      <c r="E15" s="66">
        <v>14083799.66</v>
      </c>
      <c r="F15" s="66">
        <v>37956614.666238174</v>
      </c>
      <c r="G15" s="66">
        <v>20933361.899486568</v>
      </c>
      <c r="H15" s="66">
        <v>6929069.4816023558</v>
      </c>
      <c r="I15" s="66">
        <v>3384996.2244944647</v>
      </c>
      <c r="J15" s="66">
        <v>7811836.6784483008</v>
      </c>
      <c r="K15" s="66">
        <v>7947637.5460254792</v>
      </c>
      <c r="L15" s="66">
        <v>8097410.5606256202</v>
      </c>
      <c r="M15" s="66">
        <v>8261799.4713858608</v>
      </c>
      <c r="N15" s="66">
        <v>8441471.6171347704</v>
      </c>
      <c r="O15" s="66">
        <v>8552880.384752851</v>
      </c>
      <c r="P15" s="66">
        <v>8678599.8545770403</v>
      </c>
      <c r="Q15" s="66">
        <v>8819404.3747363798</v>
      </c>
      <c r="R15" s="66">
        <v>8976103.500939481</v>
      </c>
      <c r="S15" s="66">
        <v>9149543.4973390996</v>
      </c>
      <c r="T15" s="112"/>
      <c r="U15" s="110">
        <f t="shared" si="0"/>
        <v>83287841.931821555</v>
      </c>
      <c r="V15" s="111">
        <f t="shared" si="1"/>
        <v>40560155.873620033</v>
      </c>
      <c r="W15" s="110">
        <f t="shared" si="2"/>
        <v>44176531.612344846</v>
      </c>
      <c r="X15" s="14"/>
    </row>
    <row r="16" spans="2:57" ht="35.25" customHeight="1" x14ac:dyDescent="0.35">
      <c r="B16" s="320"/>
      <c r="C16" s="108" t="s">
        <v>89</v>
      </c>
      <c r="D16" s="109"/>
      <c r="E16" s="66">
        <v>30994278.460000005</v>
      </c>
      <c r="F16" s="66">
        <v>30691328.191504009</v>
      </c>
      <c r="G16" s="66">
        <v>32852042.876282252</v>
      </c>
      <c r="H16" s="66">
        <v>34236032.306136996</v>
      </c>
      <c r="I16" s="66">
        <v>35662171.505701967</v>
      </c>
      <c r="J16" s="66">
        <v>37168457.064436115</v>
      </c>
      <c r="K16" s="66">
        <v>38760900.590962961</v>
      </c>
      <c r="L16" s="66">
        <v>40574470.981128521</v>
      </c>
      <c r="M16" s="66">
        <v>42757926.660827801</v>
      </c>
      <c r="N16" s="66">
        <v>44804279.052455202</v>
      </c>
      <c r="O16" s="66">
        <v>44804279.052455202</v>
      </c>
      <c r="P16" s="66">
        <v>44804279.052455202</v>
      </c>
      <c r="Q16" s="66">
        <v>44804279.052455202</v>
      </c>
      <c r="R16" s="66">
        <v>44804279.052455202</v>
      </c>
      <c r="S16" s="66">
        <v>44804279.052455202</v>
      </c>
      <c r="T16" s="112"/>
      <c r="U16" s="110">
        <f t="shared" si="0"/>
        <v>164435853.33962521</v>
      </c>
      <c r="V16" s="111">
        <f t="shared" si="1"/>
        <v>204066034.3498106</v>
      </c>
      <c r="W16" s="110">
        <f t="shared" si="2"/>
        <v>224021395.26227599</v>
      </c>
      <c r="X16" s="14"/>
    </row>
    <row r="17" spans="2:43" ht="27.75" customHeight="1" x14ac:dyDescent="0.45">
      <c r="B17" s="75"/>
      <c r="C17" s="113" t="s">
        <v>90</v>
      </c>
      <c r="D17" s="114"/>
      <c r="E17" s="72">
        <f t="shared" ref="E17:S17" si="3">SUM(E6:E16)</f>
        <v>418600298.69700605</v>
      </c>
      <c r="F17" s="72">
        <f t="shared" si="3"/>
        <v>440499582.82113105</v>
      </c>
      <c r="G17" s="72">
        <f t="shared" si="3"/>
        <v>439287238.19487774</v>
      </c>
      <c r="H17" s="72">
        <f t="shared" si="3"/>
        <v>424440307.62968278</v>
      </c>
      <c r="I17" s="72">
        <f t="shared" si="3"/>
        <v>420608375.38976324</v>
      </c>
      <c r="J17" s="72">
        <f t="shared" si="3"/>
        <v>420125869.91549206</v>
      </c>
      <c r="K17" s="72">
        <f t="shared" si="3"/>
        <v>419427900.61072558</v>
      </c>
      <c r="L17" s="72">
        <f t="shared" si="3"/>
        <v>428169682.87834901</v>
      </c>
      <c r="M17" s="72">
        <f t="shared" si="3"/>
        <v>429215263.8516286</v>
      </c>
      <c r="N17" s="72">
        <f t="shared" si="3"/>
        <v>426987768.89421242</v>
      </c>
      <c r="O17" s="72">
        <f t="shared" si="3"/>
        <v>427099838.57149768</v>
      </c>
      <c r="P17" s="72">
        <f t="shared" si="3"/>
        <v>427100558.04132193</v>
      </c>
      <c r="Q17" s="72">
        <f t="shared" si="3"/>
        <v>427241362.56148118</v>
      </c>
      <c r="R17" s="72">
        <f t="shared" si="3"/>
        <v>427398061.68768436</v>
      </c>
      <c r="S17" s="72">
        <f t="shared" si="3"/>
        <v>427571501.68408394</v>
      </c>
      <c r="T17" s="115"/>
      <c r="U17" s="72">
        <f>SUM(U6:U16)</f>
        <v>2143435802.7324607</v>
      </c>
      <c r="V17" s="72">
        <f>SUM(V6:V16)</f>
        <v>2123926486.1504078</v>
      </c>
      <c r="W17" s="72">
        <f>SUM(W6:W16)</f>
        <v>2136411322.5460689</v>
      </c>
      <c r="X17" s="14"/>
    </row>
    <row r="18" spans="2:43" x14ac:dyDescent="0.35">
      <c r="C18" s="29"/>
      <c r="Z18" s="28"/>
      <c r="AA18" s="28"/>
      <c r="AB18" s="28"/>
      <c r="AC18" s="28"/>
      <c r="AD18" s="28"/>
      <c r="AE18" s="28"/>
      <c r="AF18" s="28"/>
      <c r="AG18" s="28"/>
      <c r="AH18" s="28"/>
      <c r="AI18" s="28"/>
      <c r="AJ18" s="28"/>
      <c r="AK18" s="28"/>
      <c r="AL18" s="28"/>
      <c r="AM18" s="28"/>
      <c r="AN18" s="28"/>
    </row>
    <row r="19" spans="2:43" ht="24.75" customHeight="1" x14ac:dyDescent="0.35">
      <c r="Z19" s="14"/>
      <c r="AA19" s="14"/>
      <c r="AB19" s="14"/>
      <c r="AC19" s="14"/>
      <c r="AD19" s="14"/>
      <c r="AE19" s="14"/>
      <c r="AF19" s="14"/>
      <c r="AG19" s="14"/>
      <c r="AH19" s="14"/>
      <c r="AI19" s="14"/>
      <c r="AJ19" s="14"/>
      <c r="AK19" s="14"/>
      <c r="AL19" s="14"/>
      <c r="AM19" s="14"/>
      <c r="AN19" s="14"/>
    </row>
    <row r="20" spans="2:43" ht="18.5" hidden="1" x14ac:dyDescent="0.35">
      <c r="C20" s="27" t="s">
        <v>91</v>
      </c>
      <c r="D20" s="25"/>
      <c r="E20" s="25"/>
      <c r="F20" s="25"/>
      <c r="G20" s="25"/>
      <c r="H20" s="25"/>
      <c r="I20" s="25"/>
      <c r="J20" s="25"/>
      <c r="K20" s="25"/>
      <c r="L20" s="25"/>
      <c r="M20" s="25"/>
      <c r="N20" s="25"/>
      <c r="O20" s="25"/>
      <c r="P20" s="25"/>
      <c r="Q20" s="25"/>
      <c r="R20" s="25"/>
      <c r="S20" s="25"/>
      <c r="U20" s="26">
        <f>SUM(D20:D20)</f>
        <v>0</v>
      </c>
      <c r="V20" s="26">
        <f>SUM(E20:I20)</f>
        <v>0</v>
      </c>
      <c r="W20" s="26">
        <f>SUM(J20:N20)</f>
        <v>0</v>
      </c>
      <c r="Z20" s="25">
        <v>10370106.487533633</v>
      </c>
      <c r="AA20" s="25">
        <v>11564393.736483755</v>
      </c>
      <c r="AB20" s="25">
        <v>17007233.91134689</v>
      </c>
      <c r="AC20" s="25">
        <v>10316690.980009764</v>
      </c>
      <c r="AD20" s="25">
        <v>9396863.6279350631</v>
      </c>
      <c r="AE20" s="25">
        <v>9387437.4688771889</v>
      </c>
      <c r="AF20" s="25">
        <v>9232899.0649007503</v>
      </c>
      <c r="AG20" s="25">
        <v>9206944.2471158896</v>
      </c>
      <c r="AH20" s="25">
        <v>9179125.4872450158</v>
      </c>
      <c r="AI20" s="25">
        <v>9011181.6682876591</v>
      </c>
      <c r="AJ20" s="25">
        <v>9011181.6682876591</v>
      </c>
      <c r="AK20" s="25">
        <v>9011181.6682876591</v>
      </c>
      <c r="AL20" s="25">
        <v>9011181.6682876591</v>
      </c>
      <c r="AM20" s="25">
        <v>9011181.6682876591</v>
      </c>
      <c r="AN20" s="25">
        <v>9011181.6682876591</v>
      </c>
    </row>
    <row r="21" spans="2:43" x14ac:dyDescent="0.35">
      <c r="AQ21" s="24"/>
    </row>
  </sheetData>
  <mergeCells count="7">
    <mergeCell ref="E3:I3"/>
    <mergeCell ref="J3:N3"/>
    <mergeCell ref="O3:S3"/>
    <mergeCell ref="B6:B12"/>
    <mergeCell ref="B13:B16"/>
    <mergeCell ref="J4:N4"/>
    <mergeCell ref="O4:S4"/>
  </mergeCells>
  <pageMargins left="0.43307086614173229" right="0.43307086614173229" top="0.74803149606299213" bottom="0.55118110236220474" header="0.31496062992125984" footer="0.31496062992125984"/>
  <pageSetup paperSize="8" scale="59" orientation="landscape" r:id="rId1"/>
  <headerFooter>
    <oddHeader>&amp;F</oddHeader>
    <oddFooter>Page &amp;P of &amp;N</oddFooter>
  </headerFooter>
  <ignoredErrors>
    <ignoredError sqref="U6:W1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E82C2-BCC1-47D8-B639-95A2CED40DDF}">
  <sheetPr>
    <tabColor rgb="FF00B0F0"/>
    <pageSetUpPr fitToPage="1"/>
  </sheetPr>
  <dimension ref="B1:BY60"/>
  <sheetViews>
    <sheetView view="pageBreakPreview" zoomScale="60" zoomScaleNormal="55" workbookViewId="0">
      <pane xSplit="4" ySplit="4" topLeftCell="E5" activePane="bottomRight" state="frozen"/>
      <selection pane="topRight" activeCell="HD7" sqref="HD7"/>
      <selection pane="bottomLeft" activeCell="HD7" sqref="HD7"/>
      <selection pane="bottomRight"/>
    </sheetView>
  </sheetViews>
  <sheetFormatPr defaultColWidth="9" defaultRowHeight="16" outlineLevelRow="1" x14ac:dyDescent="0.4"/>
  <cols>
    <col min="1" max="1" width="2" customWidth="1"/>
    <col min="2" max="2" width="37.54296875" style="31" customWidth="1"/>
    <col min="3" max="3" width="33.26953125" style="23" customWidth="1"/>
    <col min="4" max="4" width="59" customWidth="1"/>
    <col min="5" max="19" width="13.7265625" style="14" customWidth="1"/>
    <col min="20" max="20" width="4.26953125" customWidth="1"/>
    <col min="21" max="23" width="14.1796875" customWidth="1"/>
    <col min="25" max="25" width="2.1796875" customWidth="1"/>
    <col min="26" max="50" width="9" customWidth="1"/>
    <col min="51" max="51" width="5.81640625" customWidth="1"/>
    <col min="52" max="52" width="9.1796875" hidden="1" customWidth="1"/>
    <col min="53" max="53" width="9.81640625" hidden="1" customWidth="1"/>
    <col min="54" max="54" width="7.54296875" hidden="1" customWidth="1"/>
    <col min="55" max="55" width="11.7265625" hidden="1" customWidth="1"/>
    <col min="56" max="56" width="10.81640625" hidden="1" customWidth="1"/>
    <col min="57" max="57" width="12" hidden="1" customWidth="1"/>
    <col min="58" max="58" width="13.54296875" hidden="1" customWidth="1"/>
    <col min="59" max="59" width="12.453125" customWidth="1"/>
    <col min="60" max="60" width="26.7265625" customWidth="1"/>
    <col min="61" max="61" width="17.7265625" customWidth="1"/>
    <col min="62" max="62" width="16" customWidth="1"/>
    <col min="63" max="63" width="15.7265625" customWidth="1"/>
    <col min="64" max="76" width="13.453125" customWidth="1"/>
    <col min="77" max="77" width="9" customWidth="1"/>
  </cols>
  <sheetData>
    <row r="1" spans="2:77" s="37" customFormat="1" ht="27" customHeight="1" x14ac:dyDescent="0.5">
      <c r="B1" s="22"/>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row>
    <row r="2" spans="2:77" s="30" customFormat="1" ht="31.5" customHeight="1" x14ac:dyDescent="0.35">
      <c r="B2" s="49" t="s">
        <v>92</v>
      </c>
      <c r="C2" s="122"/>
      <c r="D2" s="123"/>
      <c r="E2" s="311" t="s">
        <v>21</v>
      </c>
      <c r="F2" s="322"/>
      <c r="G2" s="322"/>
      <c r="H2" s="322"/>
      <c r="I2" s="323"/>
      <c r="J2" s="311" t="s">
        <v>22</v>
      </c>
      <c r="K2" s="322"/>
      <c r="L2" s="322"/>
      <c r="M2" s="322"/>
      <c r="N2" s="323"/>
      <c r="O2" s="311" t="s">
        <v>23</v>
      </c>
      <c r="P2" s="322"/>
      <c r="Q2" s="322"/>
      <c r="R2" s="322"/>
      <c r="S2" s="323"/>
      <c r="T2" s="99"/>
      <c r="U2" s="102"/>
      <c r="V2" s="103" t="s">
        <v>74</v>
      </c>
      <c r="W2" s="102"/>
      <c r="X2" s="36"/>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row>
    <row r="3" spans="2:77" s="30" customFormat="1" ht="31.5" customHeight="1" x14ac:dyDescent="0.35">
      <c r="B3" s="55" t="s">
        <v>93</v>
      </c>
      <c r="C3" s="124"/>
      <c r="D3" s="124"/>
      <c r="E3" s="58" t="s">
        <v>76</v>
      </c>
      <c r="F3" s="58" t="s">
        <v>26</v>
      </c>
      <c r="G3" s="58" t="s">
        <v>26</v>
      </c>
      <c r="H3" s="58" t="s">
        <v>26</v>
      </c>
      <c r="I3" s="58" t="s">
        <v>77</v>
      </c>
      <c r="J3" s="324" t="s">
        <v>26</v>
      </c>
      <c r="K3" s="325"/>
      <c r="L3" s="325"/>
      <c r="M3" s="325"/>
      <c r="N3" s="326"/>
      <c r="O3" s="324" t="s">
        <v>26</v>
      </c>
      <c r="P3" s="325"/>
      <c r="Q3" s="325"/>
      <c r="R3" s="325"/>
      <c r="S3" s="326"/>
      <c r="T3" s="124"/>
      <c r="U3" s="324"/>
      <c r="V3" s="325"/>
      <c r="W3" s="326"/>
      <c r="X3" s="36"/>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row>
    <row r="4" spans="2:77" s="18" customFormat="1" ht="36.75" customHeight="1" x14ac:dyDescent="0.35">
      <c r="B4" s="105" t="s">
        <v>78</v>
      </c>
      <c r="C4" s="125" t="s">
        <v>94</v>
      </c>
      <c r="D4" s="126" t="s">
        <v>95</v>
      </c>
      <c r="E4" s="58" t="s">
        <v>27</v>
      </c>
      <c r="F4" s="58" t="s">
        <v>28</v>
      </c>
      <c r="G4" s="58" t="s">
        <v>29</v>
      </c>
      <c r="H4" s="58" t="s">
        <v>30</v>
      </c>
      <c r="I4" s="58" t="s">
        <v>31</v>
      </c>
      <c r="J4" s="58" t="s">
        <v>33</v>
      </c>
      <c r="K4" s="58" t="s">
        <v>34</v>
      </c>
      <c r="L4" s="58" t="s">
        <v>35</v>
      </c>
      <c r="M4" s="58" t="s">
        <v>36</v>
      </c>
      <c r="N4" s="58" t="s">
        <v>37</v>
      </c>
      <c r="O4" s="58" t="s">
        <v>39</v>
      </c>
      <c r="P4" s="58" t="s">
        <v>40</v>
      </c>
      <c r="Q4" s="58" t="s">
        <v>41</v>
      </c>
      <c r="R4" s="58" t="s">
        <v>42</v>
      </c>
      <c r="S4" s="58" t="s">
        <v>43</v>
      </c>
      <c r="T4" s="127"/>
      <c r="U4" s="106" t="s">
        <v>32</v>
      </c>
      <c r="V4" s="106" t="s">
        <v>38</v>
      </c>
      <c r="W4" s="106" t="s">
        <v>44</v>
      </c>
      <c r="X4" s="35"/>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row>
    <row r="5" spans="2:77" ht="39.75" customHeight="1" x14ac:dyDescent="0.35">
      <c r="B5" s="128"/>
      <c r="C5" s="330" t="s">
        <v>96</v>
      </c>
      <c r="D5" s="129" t="s">
        <v>97</v>
      </c>
      <c r="E5" s="66">
        <v>19586974.90857251</v>
      </c>
      <c r="F5" s="66">
        <v>19154716.14369652</v>
      </c>
      <c r="G5" s="66">
        <v>43415911.668685108</v>
      </c>
      <c r="H5" s="66">
        <v>77257803.700638801</v>
      </c>
      <c r="I5" s="66">
        <v>49635489.52916953</v>
      </c>
      <c r="J5" s="66">
        <v>34631498.143105417</v>
      </c>
      <c r="K5" s="66">
        <v>102609206.55741969</v>
      </c>
      <c r="L5" s="66">
        <v>73608090.404974297</v>
      </c>
      <c r="M5" s="66">
        <v>82124287.156516492</v>
      </c>
      <c r="N5" s="66">
        <v>32554811.952301525</v>
      </c>
      <c r="O5" s="66">
        <v>15915002.301734559</v>
      </c>
      <c r="P5" s="66">
        <v>66456407.836114846</v>
      </c>
      <c r="Q5" s="66">
        <v>57985723.165199228</v>
      </c>
      <c r="R5" s="66">
        <v>51069246.364234231</v>
      </c>
      <c r="S5" s="66">
        <v>32225140.633604318</v>
      </c>
      <c r="T5" s="130"/>
      <c r="U5" s="66">
        <f t="shared" ref="U5:U24" si="0">SUM(E5:I5)</f>
        <v>209050895.95076248</v>
      </c>
      <c r="V5" s="66">
        <f t="shared" ref="V5:V24" si="1">SUM(J5:N5)</f>
        <v>325527894.21431738</v>
      </c>
      <c r="W5" s="66">
        <f t="shared" ref="W5:W24" si="2">SUM(O5:S5)</f>
        <v>223651520.3008872</v>
      </c>
      <c r="X5" s="33"/>
    </row>
    <row r="6" spans="2:77" ht="39.75" customHeight="1" x14ac:dyDescent="0.35">
      <c r="B6" s="131"/>
      <c r="C6" s="331"/>
      <c r="D6" s="129" t="s">
        <v>98</v>
      </c>
      <c r="E6" s="66">
        <v>6589520.0573624168</v>
      </c>
      <c r="F6" s="66">
        <v>6909427.5138350511</v>
      </c>
      <c r="G6" s="66">
        <v>10899910.129972534</v>
      </c>
      <c r="H6" s="66">
        <v>8199300.6589001669</v>
      </c>
      <c r="I6" s="66">
        <v>5740947.5080339089</v>
      </c>
      <c r="J6" s="66">
        <v>7354741.6262920722</v>
      </c>
      <c r="K6" s="66">
        <v>10305345.727528384</v>
      </c>
      <c r="L6" s="66">
        <v>6739445.2981401719</v>
      </c>
      <c r="M6" s="66">
        <v>8163232.7045129081</v>
      </c>
      <c r="N6" s="66">
        <v>8119086.4179284563</v>
      </c>
      <c r="O6" s="66">
        <v>30865185.964760896</v>
      </c>
      <c r="P6" s="66">
        <v>31905311.597101543</v>
      </c>
      <c r="Q6" s="66">
        <v>34041970.299564734</v>
      </c>
      <c r="R6" s="66">
        <v>24286830.496631216</v>
      </c>
      <c r="S6" s="66">
        <v>26735247.895853836</v>
      </c>
      <c r="T6" s="130"/>
      <c r="U6" s="66">
        <f t="shared" si="0"/>
        <v>38339105.868104085</v>
      </c>
      <c r="V6" s="66">
        <f t="shared" si="1"/>
        <v>40681851.774401993</v>
      </c>
      <c r="W6" s="66">
        <f t="shared" si="2"/>
        <v>147834546.25391224</v>
      </c>
      <c r="X6" s="33"/>
    </row>
    <row r="7" spans="2:77" ht="39.75" customHeight="1" x14ac:dyDescent="0.35">
      <c r="B7" s="131"/>
      <c r="C7" s="331"/>
      <c r="D7" s="129" t="s">
        <v>99</v>
      </c>
      <c r="E7" s="66">
        <v>14882764.198800767</v>
      </c>
      <c r="F7" s="66">
        <v>26493219.937037177</v>
      </c>
      <c r="G7" s="66">
        <v>31557476.121981353</v>
      </c>
      <c r="H7" s="66">
        <v>30114114.550380468</v>
      </c>
      <c r="I7" s="66">
        <v>24460544.843573593</v>
      </c>
      <c r="J7" s="66">
        <v>39652454.223656572</v>
      </c>
      <c r="K7" s="66">
        <v>23354320.959392641</v>
      </c>
      <c r="L7" s="66">
        <v>25181719.449167542</v>
      </c>
      <c r="M7" s="66">
        <v>26774662.569515415</v>
      </c>
      <c r="N7" s="66">
        <v>36702102.381167814</v>
      </c>
      <c r="O7" s="66">
        <v>30383796.217178747</v>
      </c>
      <c r="P7" s="66">
        <v>41066471.222632945</v>
      </c>
      <c r="Q7" s="66">
        <v>34927825.690557271</v>
      </c>
      <c r="R7" s="66">
        <v>19874365.697378069</v>
      </c>
      <c r="S7" s="66">
        <v>24007036.499440279</v>
      </c>
      <c r="T7" s="130"/>
      <c r="U7" s="66">
        <f t="shared" si="0"/>
        <v>127508119.65177336</v>
      </c>
      <c r="V7" s="66">
        <f t="shared" si="1"/>
        <v>151665259.58289999</v>
      </c>
      <c r="W7" s="66">
        <f t="shared" si="2"/>
        <v>150259495.3271873</v>
      </c>
      <c r="X7" s="33"/>
    </row>
    <row r="8" spans="2:77" ht="39.75" customHeight="1" x14ac:dyDescent="0.35">
      <c r="B8" s="131"/>
      <c r="C8" s="331"/>
      <c r="D8" s="129" t="s">
        <v>100</v>
      </c>
      <c r="E8" s="66">
        <v>3624634.2245653765</v>
      </c>
      <c r="F8" s="66">
        <v>6857481.2690001102</v>
      </c>
      <c r="G8" s="66">
        <v>10442974.964224003</v>
      </c>
      <c r="H8" s="66">
        <v>15777950.29997956</v>
      </c>
      <c r="I8" s="66">
        <v>9776498.9901420884</v>
      </c>
      <c r="J8" s="66">
        <v>11374598.346525548</v>
      </c>
      <c r="K8" s="66">
        <v>15421553.104486391</v>
      </c>
      <c r="L8" s="66">
        <v>5100284.3884724546</v>
      </c>
      <c r="M8" s="66">
        <v>6155816.9695061781</v>
      </c>
      <c r="N8" s="66">
        <v>5726464.3335115258</v>
      </c>
      <c r="O8" s="66">
        <v>8039724.7457805108</v>
      </c>
      <c r="P8" s="66">
        <v>6342387.0999046881</v>
      </c>
      <c r="Q8" s="66">
        <v>7857699.8225732716</v>
      </c>
      <c r="R8" s="66">
        <v>10980481.722235952</v>
      </c>
      <c r="S8" s="66">
        <v>9586696.3120463286</v>
      </c>
      <c r="T8" s="130"/>
      <c r="U8" s="66">
        <f t="shared" si="0"/>
        <v>46479539.74791114</v>
      </c>
      <c r="V8" s="66">
        <f t="shared" si="1"/>
        <v>43778717.142502092</v>
      </c>
      <c r="W8" s="66">
        <f t="shared" si="2"/>
        <v>42806989.702540748</v>
      </c>
      <c r="X8" s="33"/>
    </row>
    <row r="9" spans="2:77" ht="39.75" customHeight="1" x14ac:dyDescent="0.35">
      <c r="B9" s="131"/>
      <c r="C9" s="331"/>
      <c r="D9" s="129" t="s">
        <v>101</v>
      </c>
      <c r="E9" s="66">
        <v>29043272.930855799</v>
      </c>
      <c r="F9" s="66">
        <v>15526830.218532236</v>
      </c>
      <c r="G9" s="66">
        <v>7494337.1650914969</v>
      </c>
      <c r="H9" s="66">
        <v>7253678.4246168882</v>
      </c>
      <c r="I9" s="66">
        <v>4257845.4755042391</v>
      </c>
      <c r="J9" s="66">
        <v>7445096.4316590568</v>
      </c>
      <c r="K9" s="66">
        <v>22943695.729179882</v>
      </c>
      <c r="L9" s="66">
        <v>26896591.039670005</v>
      </c>
      <c r="M9" s="66">
        <v>26538476.656167295</v>
      </c>
      <c r="N9" s="66">
        <v>2435651.9711763985</v>
      </c>
      <c r="O9" s="66">
        <v>257676.31224878636</v>
      </c>
      <c r="P9" s="66">
        <v>474249.45273386122</v>
      </c>
      <c r="Q9" s="66">
        <v>1158066.2746879419</v>
      </c>
      <c r="R9" s="66">
        <v>1163198.4701230903</v>
      </c>
      <c r="S9" s="66">
        <v>613922.4251008092</v>
      </c>
      <c r="T9" s="130"/>
      <c r="U9" s="66">
        <f t="shared" si="0"/>
        <v>63575964.214600667</v>
      </c>
      <c r="V9" s="66">
        <f t="shared" si="1"/>
        <v>86259511.827852637</v>
      </c>
      <c r="W9" s="66">
        <f t="shared" si="2"/>
        <v>3667112.9348944891</v>
      </c>
      <c r="X9" s="33"/>
    </row>
    <row r="10" spans="2:77" ht="39.75" customHeight="1" x14ac:dyDescent="0.35">
      <c r="B10" s="131"/>
      <c r="C10" s="331"/>
      <c r="D10" s="129" t="s">
        <v>102</v>
      </c>
      <c r="E10" s="66">
        <v>5722866.4452180285</v>
      </c>
      <c r="F10" s="66">
        <v>9835667.4857237488</v>
      </c>
      <c r="G10" s="66">
        <v>12984034.625644654</v>
      </c>
      <c r="H10" s="66">
        <v>8522977.2322986294</v>
      </c>
      <c r="I10" s="66">
        <v>5126439.9012612309</v>
      </c>
      <c r="J10" s="66">
        <v>8758769.7463879846</v>
      </c>
      <c r="K10" s="66">
        <v>9118561.7796564568</v>
      </c>
      <c r="L10" s="66">
        <v>7662850.0250728969</v>
      </c>
      <c r="M10" s="66">
        <v>7712274.9178420976</v>
      </c>
      <c r="N10" s="66">
        <v>6915141.750562286</v>
      </c>
      <c r="O10" s="66">
        <v>6870231.5038981549</v>
      </c>
      <c r="P10" s="66">
        <v>6803548.7816366199</v>
      </c>
      <c r="Q10" s="66">
        <v>6481740.4823855013</v>
      </c>
      <c r="R10" s="66">
        <v>6459588.5084819924</v>
      </c>
      <c r="S10" s="66">
        <v>7111940.9254258778</v>
      </c>
      <c r="T10" s="130"/>
      <c r="U10" s="66">
        <f t="shared" si="0"/>
        <v>42191985.69014629</v>
      </c>
      <c r="V10" s="66">
        <f t="shared" si="1"/>
        <v>40167598.219521724</v>
      </c>
      <c r="W10" s="66">
        <f t="shared" si="2"/>
        <v>33727050.201828152</v>
      </c>
      <c r="X10" s="33"/>
    </row>
    <row r="11" spans="2:77" s="21" customFormat="1" ht="39.75" customHeight="1" x14ac:dyDescent="0.35">
      <c r="B11" s="132"/>
      <c r="C11" s="332"/>
      <c r="D11" s="134" t="s">
        <v>103</v>
      </c>
      <c r="E11" s="66">
        <v>5733301.7895651087</v>
      </c>
      <c r="F11" s="66">
        <v>1532451.8107969142</v>
      </c>
      <c r="G11" s="66">
        <v>4022872.3160784314</v>
      </c>
      <c r="H11" s="66">
        <v>3915002.9668146363</v>
      </c>
      <c r="I11" s="66">
        <v>2331.7025906244171</v>
      </c>
      <c r="J11" s="66">
        <v>5424639.1386803333</v>
      </c>
      <c r="K11" s="66">
        <v>15402336.445727268</v>
      </c>
      <c r="L11" s="66">
        <v>766132.91086429777</v>
      </c>
      <c r="M11" s="66">
        <v>1503369.8440028848</v>
      </c>
      <c r="N11" s="66">
        <v>3952202.3866801285</v>
      </c>
      <c r="O11" s="66">
        <v>0</v>
      </c>
      <c r="P11" s="66">
        <v>0</v>
      </c>
      <c r="Q11" s="66">
        <v>0</v>
      </c>
      <c r="R11" s="66">
        <v>0</v>
      </c>
      <c r="S11" s="66">
        <v>0</v>
      </c>
      <c r="T11" s="130"/>
      <c r="U11" s="66">
        <f t="shared" si="0"/>
        <v>15205960.585845714</v>
      </c>
      <c r="V11" s="66">
        <f t="shared" si="1"/>
        <v>27048680.725954913</v>
      </c>
      <c r="W11" s="66">
        <f t="shared" si="2"/>
        <v>0</v>
      </c>
      <c r="X11" s="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row>
    <row r="12" spans="2:77" ht="39.75" customHeight="1" x14ac:dyDescent="0.35">
      <c r="B12" s="135" t="s">
        <v>50</v>
      </c>
      <c r="C12" s="133" t="s">
        <v>104</v>
      </c>
      <c r="D12" s="129" t="s">
        <v>52</v>
      </c>
      <c r="E12" s="66">
        <v>17502087.088812437</v>
      </c>
      <c r="F12" s="66">
        <v>28308369.145163652</v>
      </c>
      <c r="G12" s="66">
        <v>19108525.39858789</v>
      </c>
      <c r="H12" s="66">
        <v>12310297.035075832</v>
      </c>
      <c r="I12" s="66">
        <v>12385102.746071668</v>
      </c>
      <c r="J12" s="66">
        <v>8054560.4661068469</v>
      </c>
      <c r="K12" s="66">
        <v>10583970.564932518</v>
      </c>
      <c r="L12" s="66">
        <v>12078538.508519709</v>
      </c>
      <c r="M12" s="66">
        <v>9699566.5421799254</v>
      </c>
      <c r="N12" s="66">
        <v>11974341.722802287</v>
      </c>
      <c r="O12" s="66">
        <v>12838201.717075147</v>
      </c>
      <c r="P12" s="66">
        <v>10632411.402237881</v>
      </c>
      <c r="Q12" s="66">
        <v>9620975.0807633419</v>
      </c>
      <c r="R12" s="66">
        <v>9617897.26241</v>
      </c>
      <c r="S12" s="66">
        <v>9030620.4493077025</v>
      </c>
      <c r="T12" s="130"/>
      <c r="U12" s="66">
        <f t="shared" si="0"/>
        <v>89614381.413711473</v>
      </c>
      <c r="V12" s="66">
        <f t="shared" si="1"/>
        <v>52390977.80454129</v>
      </c>
      <c r="W12" s="66">
        <f t="shared" si="2"/>
        <v>51740105.911794074</v>
      </c>
      <c r="X12" s="33"/>
    </row>
    <row r="13" spans="2:77" ht="39.75" customHeight="1" x14ac:dyDescent="0.35">
      <c r="B13" s="132"/>
      <c r="C13" s="330" t="s">
        <v>53</v>
      </c>
      <c r="D13" s="129" t="s">
        <v>105</v>
      </c>
      <c r="E13" s="66">
        <v>100671590.35629502</v>
      </c>
      <c r="F13" s="66">
        <v>107081106.19380659</v>
      </c>
      <c r="G13" s="66">
        <v>108620917.89644125</v>
      </c>
      <c r="H13" s="66">
        <v>117022264.85749471</v>
      </c>
      <c r="I13" s="66">
        <v>117203763.94037879</v>
      </c>
      <c r="J13" s="66">
        <v>114771238.29657768</v>
      </c>
      <c r="K13" s="66">
        <v>118154702.78005816</v>
      </c>
      <c r="L13" s="66">
        <v>119815526.72225462</v>
      </c>
      <c r="M13" s="66">
        <v>120461951.02303992</v>
      </c>
      <c r="N13" s="66">
        <v>121562840.89847364</v>
      </c>
      <c r="O13" s="66">
        <v>122273450.61767298</v>
      </c>
      <c r="P13" s="66">
        <v>123597693.88074857</v>
      </c>
      <c r="Q13" s="66">
        <v>126870759.84137556</v>
      </c>
      <c r="R13" s="66">
        <v>127080423.72410814</v>
      </c>
      <c r="S13" s="66">
        <v>130252384.32798879</v>
      </c>
      <c r="T13" s="130"/>
      <c r="U13" s="66">
        <f t="shared" si="0"/>
        <v>550599643.24441636</v>
      </c>
      <c r="V13" s="66">
        <f t="shared" si="1"/>
        <v>594766259.72040403</v>
      </c>
      <c r="W13" s="66">
        <f t="shared" si="2"/>
        <v>630074712.3918941</v>
      </c>
      <c r="X13" s="33"/>
    </row>
    <row r="14" spans="2:77" ht="39.75" customHeight="1" x14ac:dyDescent="0.35">
      <c r="B14" s="132"/>
      <c r="C14" s="331"/>
      <c r="D14" s="129" t="s">
        <v>106</v>
      </c>
      <c r="E14" s="66">
        <v>20185423.59496979</v>
      </c>
      <c r="F14" s="66">
        <v>21689674.740273893</v>
      </c>
      <c r="G14" s="66">
        <v>47432988.844465673</v>
      </c>
      <c r="H14" s="66">
        <v>42822750.693962164</v>
      </c>
      <c r="I14" s="66">
        <v>7676783.5082853865</v>
      </c>
      <c r="J14" s="66">
        <v>8177835.3329639426</v>
      </c>
      <c r="K14" s="66">
        <v>6210277.4224367822</v>
      </c>
      <c r="L14" s="66">
        <v>46515884.164474092</v>
      </c>
      <c r="M14" s="66">
        <v>61408667.05972971</v>
      </c>
      <c r="N14" s="66">
        <v>73257264.0092576</v>
      </c>
      <c r="O14" s="66">
        <v>45569738.750527479</v>
      </c>
      <c r="P14" s="66">
        <v>51117086.029546849</v>
      </c>
      <c r="Q14" s="66">
        <v>58060307.294369556</v>
      </c>
      <c r="R14" s="66">
        <v>117816588.87198128</v>
      </c>
      <c r="S14" s="66">
        <v>97288205.260976821</v>
      </c>
      <c r="T14" s="130"/>
      <c r="U14" s="66">
        <f t="shared" si="0"/>
        <v>139807621.38195691</v>
      </c>
      <c r="V14" s="66">
        <f t="shared" si="1"/>
        <v>195569927.98886213</v>
      </c>
      <c r="W14" s="66">
        <f t="shared" si="2"/>
        <v>369851926.20740199</v>
      </c>
      <c r="X14" s="33"/>
    </row>
    <row r="15" spans="2:77" ht="39.75" customHeight="1" x14ac:dyDescent="0.35">
      <c r="B15" s="132"/>
      <c r="C15" s="331"/>
      <c r="D15" s="129" t="s">
        <v>107</v>
      </c>
      <c r="E15" s="66">
        <v>10849350.28744866</v>
      </c>
      <c r="F15" s="66">
        <v>11983721.575955337</v>
      </c>
      <c r="G15" s="66">
        <v>9939954.1916509811</v>
      </c>
      <c r="H15" s="66">
        <v>10321097.86616558</v>
      </c>
      <c r="I15" s="66">
        <v>9894264.3063769415</v>
      </c>
      <c r="J15" s="66">
        <v>9820474.28941123</v>
      </c>
      <c r="K15" s="66">
        <v>10417042.382628174</v>
      </c>
      <c r="L15" s="66">
        <v>12068904.526408108</v>
      </c>
      <c r="M15" s="66">
        <v>11921253.343505289</v>
      </c>
      <c r="N15" s="66">
        <v>10793004.581375677</v>
      </c>
      <c r="O15" s="66">
        <v>9360961.7831425052</v>
      </c>
      <c r="P15" s="66">
        <v>9361556.7544296123</v>
      </c>
      <c r="Q15" s="66">
        <v>9361987.1956218202</v>
      </c>
      <c r="R15" s="66">
        <v>9362425.7354934979</v>
      </c>
      <c r="S15" s="66">
        <v>9362695.4816090241</v>
      </c>
      <c r="T15" s="130"/>
      <c r="U15" s="66">
        <f t="shared" si="0"/>
        <v>52988388.227597497</v>
      </c>
      <c r="V15" s="66">
        <f t="shared" si="1"/>
        <v>55020679.123328477</v>
      </c>
      <c r="W15" s="66">
        <f t="shared" si="2"/>
        <v>46809626.950296454</v>
      </c>
      <c r="X15" s="33"/>
    </row>
    <row r="16" spans="2:77" ht="39.75" customHeight="1" x14ac:dyDescent="0.35">
      <c r="B16" s="136"/>
      <c r="C16" s="332"/>
      <c r="D16" s="129" t="s">
        <v>108</v>
      </c>
      <c r="E16" s="66">
        <v>16089942.12247628</v>
      </c>
      <c r="F16" s="66">
        <v>14977694.839607717</v>
      </c>
      <c r="G16" s="66">
        <v>8008886.2184740975</v>
      </c>
      <c r="H16" s="66">
        <v>3350232.2441933658</v>
      </c>
      <c r="I16" s="66">
        <v>2868272.0106601156</v>
      </c>
      <c r="J16" s="66">
        <v>4712749.479189706</v>
      </c>
      <c r="K16" s="66">
        <v>3265692.3752557253</v>
      </c>
      <c r="L16" s="66">
        <v>3265770.0584158641</v>
      </c>
      <c r="M16" s="66">
        <v>3265773.6966993585</v>
      </c>
      <c r="N16" s="66">
        <v>3265780.4604339302</v>
      </c>
      <c r="O16" s="66">
        <v>3684304.090101413</v>
      </c>
      <c r="P16" s="66">
        <v>3684389.6614599931</v>
      </c>
      <c r="Q16" s="66">
        <v>3684409.4323600908</v>
      </c>
      <c r="R16" s="66">
        <v>3684427.1368549624</v>
      </c>
      <c r="S16" s="66">
        <v>3684364.1920541753</v>
      </c>
      <c r="T16" s="130"/>
      <c r="U16" s="66">
        <f t="shared" si="0"/>
        <v>45295027.435411572</v>
      </c>
      <c r="V16" s="66">
        <f t="shared" si="1"/>
        <v>17775766.069994584</v>
      </c>
      <c r="W16" s="66">
        <f t="shared" si="2"/>
        <v>18421894.512830634</v>
      </c>
      <c r="X16" s="33"/>
    </row>
    <row r="17" spans="2:77" ht="39.75" customHeight="1" x14ac:dyDescent="0.35">
      <c r="B17" s="132"/>
      <c r="C17" s="330" t="s">
        <v>54</v>
      </c>
      <c r="D17" s="129" t="s">
        <v>109</v>
      </c>
      <c r="E17" s="66">
        <v>14618613.176327279</v>
      </c>
      <c r="F17" s="66">
        <v>13699334.799182391</v>
      </c>
      <c r="G17" s="66">
        <v>20553531.277759161</v>
      </c>
      <c r="H17" s="66">
        <v>26784387.645905443</v>
      </c>
      <c r="I17" s="66">
        <v>9608683.9894523304</v>
      </c>
      <c r="J17" s="66">
        <v>10717215.21630075</v>
      </c>
      <c r="K17" s="66">
        <v>17118121.225800239</v>
      </c>
      <c r="L17" s="66">
        <v>23542634.323975436</v>
      </c>
      <c r="M17" s="66">
        <v>25172099.322189815</v>
      </c>
      <c r="N17" s="66">
        <v>12544486.749152442</v>
      </c>
      <c r="O17" s="66">
        <v>13298453.678460592</v>
      </c>
      <c r="P17" s="66">
        <v>20761822.328505348</v>
      </c>
      <c r="Q17" s="66">
        <v>27775750.522055436</v>
      </c>
      <c r="R17" s="66">
        <v>16461866.668180736</v>
      </c>
      <c r="S17" s="66">
        <v>20979940.144595228</v>
      </c>
      <c r="T17" s="130"/>
      <c r="U17" s="66">
        <f t="shared" si="0"/>
        <v>85264550.888626605</v>
      </c>
      <c r="V17" s="66">
        <f t="shared" si="1"/>
        <v>89094556.837418675</v>
      </c>
      <c r="W17" s="66">
        <f t="shared" si="2"/>
        <v>99277833.341797352</v>
      </c>
      <c r="X17" s="33"/>
    </row>
    <row r="18" spans="2:77" ht="39.75" customHeight="1" x14ac:dyDescent="0.35">
      <c r="B18" s="132"/>
      <c r="C18" s="332"/>
      <c r="D18" s="129" t="s">
        <v>110</v>
      </c>
      <c r="E18" s="66">
        <v>15614639.536772817</v>
      </c>
      <c r="F18" s="66">
        <v>14859999.085348923</v>
      </c>
      <c r="G18" s="66">
        <v>30602129.937177893</v>
      </c>
      <c r="H18" s="66">
        <v>32567773.994836532</v>
      </c>
      <c r="I18" s="66">
        <v>24339875.035500914</v>
      </c>
      <c r="J18" s="66">
        <v>16992006.30400848</v>
      </c>
      <c r="K18" s="66">
        <v>36658336.824471056</v>
      </c>
      <c r="L18" s="66">
        <v>22985489.722538225</v>
      </c>
      <c r="M18" s="66">
        <v>4069835.2130990317</v>
      </c>
      <c r="N18" s="66">
        <v>8106600.3443032233</v>
      </c>
      <c r="O18" s="66">
        <v>3917410.807750246</v>
      </c>
      <c r="P18" s="66">
        <v>3957516.8217724003</v>
      </c>
      <c r="Q18" s="66">
        <v>3198833.2635607971</v>
      </c>
      <c r="R18" s="66">
        <v>7470138.3947898876</v>
      </c>
      <c r="S18" s="66">
        <v>9847327.3671012502</v>
      </c>
      <c r="T18" s="130"/>
      <c r="U18" s="66">
        <f t="shared" si="0"/>
        <v>117984417.58963707</v>
      </c>
      <c r="V18" s="66">
        <f t="shared" si="1"/>
        <v>88812268.408420026</v>
      </c>
      <c r="W18" s="66">
        <f t="shared" si="2"/>
        <v>28391226.65497458</v>
      </c>
      <c r="X18" s="33"/>
    </row>
    <row r="19" spans="2:77" ht="39.75" customHeight="1" x14ac:dyDescent="0.35">
      <c r="B19" s="132"/>
      <c r="C19" s="330" t="s">
        <v>55</v>
      </c>
      <c r="D19" s="134" t="s">
        <v>111</v>
      </c>
      <c r="E19" s="66">
        <v>41856919.87824177</v>
      </c>
      <c r="F19" s="66">
        <v>60784395.241539806</v>
      </c>
      <c r="G19" s="66">
        <v>67364202.333882526</v>
      </c>
      <c r="H19" s="66">
        <v>46647764.242199965</v>
      </c>
      <c r="I19" s="66">
        <v>44051627.59910202</v>
      </c>
      <c r="J19" s="66">
        <v>65772231.282257982</v>
      </c>
      <c r="K19" s="66">
        <v>70879397.429083779</v>
      </c>
      <c r="L19" s="66">
        <v>62343265.502105407</v>
      </c>
      <c r="M19" s="66">
        <v>62709932.873190105</v>
      </c>
      <c r="N19" s="66">
        <v>49770583.575037837</v>
      </c>
      <c r="O19" s="66">
        <v>44901371.408286981</v>
      </c>
      <c r="P19" s="66">
        <v>69090107.351000413</v>
      </c>
      <c r="Q19" s="66">
        <v>34336850.951286741</v>
      </c>
      <c r="R19" s="66">
        <v>22713815.337376617</v>
      </c>
      <c r="S19" s="66">
        <v>42175333.65945667</v>
      </c>
      <c r="T19" s="130"/>
      <c r="U19" s="66">
        <f t="shared" si="0"/>
        <v>260704909.2949661</v>
      </c>
      <c r="V19" s="66">
        <f t="shared" si="1"/>
        <v>311475410.6616751</v>
      </c>
      <c r="W19" s="66">
        <f t="shared" si="2"/>
        <v>213217478.70740741</v>
      </c>
      <c r="X19" s="33"/>
    </row>
    <row r="20" spans="2:77" ht="39.75" customHeight="1" x14ac:dyDescent="0.35">
      <c r="B20" s="137"/>
      <c r="C20" s="332"/>
      <c r="D20" s="129" t="s">
        <v>112</v>
      </c>
      <c r="E20" s="66">
        <v>4110999.1689472655</v>
      </c>
      <c r="F20" s="66">
        <v>4740829.3603690611</v>
      </c>
      <c r="G20" s="66">
        <v>7919963.389507317</v>
      </c>
      <c r="H20" s="66">
        <v>12401028.430868218</v>
      </c>
      <c r="I20" s="66">
        <v>3298508.2496320764</v>
      </c>
      <c r="J20" s="66">
        <v>11555133.782406628</v>
      </c>
      <c r="K20" s="66">
        <v>5559281.0576633448</v>
      </c>
      <c r="L20" s="66">
        <v>10519636.813064272</v>
      </c>
      <c r="M20" s="66">
        <v>8687830.6538112722</v>
      </c>
      <c r="N20" s="66">
        <v>10822184.368261229</v>
      </c>
      <c r="O20" s="66">
        <v>7979340.9159185272</v>
      </c>
      <c r="P20" s="66">
        <v>14402184.857228316</v>
      </c>
      <c r="Q20" s="66">
        <v>6086280.4956726534</v>
      </c>
      <c r="R20" s="66">
        <v>5875239.0728739966</v>
      </c>
      <c r="S20" s="66">
        <v>2601749.8518635156</v>
      </c>
      <c r="T20" s="130"/>
      <c r="U20" s="66">
        <f t="shared" si="0"/>
        <v>32471328.599323936</v>
      </c>
      <c r="V20" s="66">
        <f t="shared" si="1"/>
        <v>47144066.675206751</v>
      </c>
      <c r="W20" s="66">
        <f t="shared" si="2"/>
        <v>36944795.193557017</v>
      </c>
      <c r="X20" s="33"/>
    </row>
    <row r="21" spans="2:77" ht="39.75" customHeight="1" x14ac:dyDescent="0.35">
      <c r="B21" s="138" t="s">
        <v>113</v>
      </c>
      <c r="C21" s="139" t="s">
        <v>114</v>
      </c>
      <c r="D21" s="129" t="s">
        <v>114</v>
      </c>
      <c r="E21" s="66">
        <v>43857545.179377474</v>
      </c>
      <c r="F21" s="66">
        <v>34234164.275767542</v>
      </c>
      <c r="G21" s="66">
        <v>29311132.573371012</v>
      </c>
      <c r="H21" s="66">
        <v>24319044.968282927</v>
      </c>
      <c r="I21" s="66">
        <v>2987295.598962802</v>
      </c>
      <c r="J21" s="66">
        <v>54962943.17072317</v>
      </c>
      <c r="K21" s="66">
        <v>28796710.212928236</v>
      </c>
      <c r="L21" s="66">
        <v>28783908.860144991</v>
      </c>
      <c r="M21" s="66">
        <v>30348683.624823228</v>
      </c>
      <c r="N21" s="66">
        <v>37333330.933666714</v>
      </c>
      <c r="O21" s="66">
        <v>37028749.301509969</v>
      </c>
      <c r="P21" s="66">
        <v>52813717.95966287</v>
      </c>
      <c r="Q21" s="66">
        <v>42248781.78725218</v>
      </c>
      <c r="R21" s="66">
        <v>23834163.41053449</v>
      </c>
      <c r="S21" s="66">
        <v>22677391.688633859</v>
      </c>
      <c r="T21" s="130"/>
      <c r="U21" s="66">
        <f t="shared" si="0"/>
        <v>134709182.59576175</v>
      </c>
      <c r="V21" s="66">
        <f t="shared" si="1"/>
        <v>180225576.80228633</v>
      </c>
      <c r="W21" s="66">
        <f t="shared" si="2"/>
        <v>178602804.14759338</v>
      </c>
      <c r="X21" s="33"/>
    </row>
    <row r="22" spans="2:77" ht="39.75" customHeight="1" x14ac:dyDescent="0.35">
      <c r="B22" s="138" t="s">
        <v>58</v>
      </c>
      <c r="C22" s="139" t="s">
        <v>58</v>
      </c>
      <c r="D22" s="129" t="s">
        <v>58</v>
      </c>
      <c r="E22" s="66">
        <v>4647267.7508408958</v>
      </c>
      <c r="F22" s="66">
        <v>19432923.290084466</v>
      </c>
      <c r="G22" s="66">
        <v>48197347.607346013</v>
      </c>
      <c r="H22" s="66">
        <v>54938081.846188754</v>
      </c>
      <c r="I22" s="66">
        <v>42200299.713973671</v>
      </c>
      <c r="J22" s="66">
        <v>40197590.384086408</v>
      </c>
      <c r="K22" s="66">
        <v>41040639.930554897</v>
      </c>
      <c r="L22" s="66">
        <v>41603688.706528604</v>
      </c>
      <c r="M22" s="66">
        <v>39202715.454655856</v>
      </c>
      <c r="N22" s="66">
        <v>39248088.605204523</v>
      </c>
      <c r="O22" s="66">
        <v>38623726.252867445</v>
      </c>
      <c r="P22" s="66">
        <v>38698141.064527795</v>
      </c>
      <c r="Q22" s="66">
        <v>38778738.161398493</v>
      </c>
      <c r="R22" s="66">
        <v>38861203.040509745</v>
      </c>
      <c r="S22" s="66">
        <v>38915671.466313668</v>
      </c>
      <c r="T22" s="130"/>
      <c r="U22" s="66">
        <f t="shared" si="0"/>
        <v>169415920.20843381</v>
      </c>
      <c r="V22" s="66">
        <f t="shared" si="1"/>
        <v>201292723.08103028</v>
      </c>
      <c r="W22" s="66">
        <f t="shared" si="2"/>
        <v>193877479.98561716</v>
      </c>
      <c r="X22" s="33"/>
    </row>
    <row r="23" spans="2:77" ht="39.75" customHeight="1" x14ac:dyDescent="0.35">
      <c r="B23" s="140" t="s">
        <v>115</v>
      </c>
      <c r="C23" s="141" t="s">
        <v>59</v>
      </c>
      <c r="D23" s="142" t="s">
        <v>116</v>
      </c>
      <c r="E23" s="66">
        <v>68205075.290070057</v>
      </c>
      <c r="F23" s="66">
        <v>51301449.064360917</v>
      </c>
      <c r="G23" s="66">
        <v>51598984.222960077</v>
      </c>
      <c r="H23" s="66">
        <v>18365636.56795397</v>
      </c>
      <c r="I23" s="66">
        <v>19008068.089974627</v>
      </c>
      <c r="J23" s="66">
        <v>36504674.222653724</v>
      </c>
      <c r="K23" s="66">
        <v>41013293.692375146</v>
      </c>
      <c r="L23" s="66">
        <v>41019092.160479575</v>
      </c>
      <c r="M23" s="66">
        <v>41016692.967195548</v>
      </c>
      <c r="N23" s="66">
        <v>41023569.508748263</v>
      </c>
      <c r="O23" s="66">
        <v>40835635.108853906</v>
      </c>
      <c r="P23" s="66">
        <v>40829338.107297696</v>
      </c>
      <c r="Q23" s="66">
        <v>40821462.582491435</v>
      </c>
      <c r="R23" s="66">
        <v>40813686.28337387</v>
      </c>
      <c r="S23" s="66">
        <v>40866452.331490561</v>
      </c>
      <c r="T23" s="130"/>
      <c r="U23" s="66">
        <f t="shared" si="0"/>
        <v>208479213.23531967</v>
      </c>
      <c r="V23" s="66">
        <f t="shared" si="1"/>
        <v>200577322.55145225</v>
      </c>
      <c r="W23" s="66">
        <f t="shared" si="2"/>
        <v>204166574.41350746</v>
      </c>
      <c r="X23" s="33"/>
    </row>
    <row r="24" spans="2:77" ht="39.75" customHeight="1" x14ac:dyDescent="0.35">
      <c r="B24" s="143" t="s">
        <v>117</v>
      </c>
      <c r="C24" s="139" t="s">
        <v>118</v>
      </c>
      <c r="D24" s="129" t="s">
        <v>118</v>
      </c>
      <c r="E24" s="66">
        <v>7045748.8062296808</v>
      </c>
      <c r="F24" s="66">
        <v>10324272.208722351</v>
      </c>
      <c r="G24" s="66">
        <v>11822500.757812584</v>
      </c>
      <c r="H24" s="66">
        <v>6275723.3507056376</v>
      </c>
      <c r="I24" s="66">
        <v>6350958.2587256646</v>
      </c>
      <c r="J24" s="66">
        <v>6645002.1314891782</v>
      </c>
      <c r="K24" s="66">
        <v>5912008.9849492796</v>
      </c>
      <c r="L24" s="66">
        <v>5857649.5395801971</v>
      </c>
      <c r="M24" s="66">
        <v>5806676.9437923366</v>
      </c>
      <c r="N24" s="66">
        <v>6115009.0691900672</v>
      </c>
      <c r="O24" s="66">
        <v>5926640.9008095572</v>
      </c>
      <c r="P24" s="66">
        <v>5926640.6556440592</v>
      </c>
      <c r="Q24" s="66">
        <v>5926641.4578954931</v>
      </c>
      <c r="R24" s="66">
        <v>5926641.1269659977</v>
      </c>
      <c r="S24" s="66">
        <v>5926640.2188673476</v>
      </c>
      <c r="T24" s="130"/>
      <c r="U24" s="66">
        <f t="shared" si="0"/>
        <v>41819203.38219592</v>
      </c>
      <c r="V24" s="66">
        <f t="shared" si="1"/>
        <v>30336346.669001058</v>
      </c>
      <c r="W24" s="66">
        <f t="shared" si="2"/>
        <v>29633204.360182457</v>
      </c>
      <c r="X24" s="33"/>
    </row>
    <row r="25" spans="2:77" s="34" customFormat="1" ht="30.75" customHeight="1" x14ac:dyDescent="0.45">
      <c r="B25" s="143" t="s">
        <v>119</v>
      </c>
      <c r="C25" s="113"/>
      <c r="D25" s="70"/>
      <c r="E25" s="72">
        <f t="shared" ref="E25:S25" si="3">SUM(E5:E24)</f>
        <v>450438536.79174948</v>
      </c>
      <c r="F25" s="72">
        <f t="shared" si="3"/>
        <v>479727728.19880444</v>
      </c>
      <c r="G25" s="72">
        <f t="shared" si="3"/>
        <v>581298581.641114</v>
      </c>
      <c r="H25" s="72">
        <f t="shared" si="3"/>
        <v>559166911.5774622</v>
      </c>
      <c r="I25" s="72">
        <f t="shared" si="3"/>
        <v>400873600.99737215</v>
      </c>
      <c r="J25" s="72">
        <f t="shared" si="3"/>
        <v>503525452.01448268</v>
      </c>
      <c r="K25" s="72">
        <f t="shared" si="3"/>
        <v>594764495.18652797</v>
      </c>
      <c r="L25" s="72">
        <f t="shared" si="3"/>
        <v>576355103.12485087</v>
      </c>
      <c r="M25" s="72">
        <f t="shared" si="3"/>
        <v>582743799.5359745</v>
      </c>
      <c r="N25" s="72">
        <f t="shared" si="3"/>
        <v>522222546.01923555</v>
      </c>
      <c r="O25" s="72">
        <f t="shared" si="3"/>
        <v>478569602.37857848</v>
      </c>
      <c r="P25" s="72">
        <f t="shared" si="3"/>
        <v>597920982.86418629</v>
      </c>
      <c r="Q25" s="72">
        <f t="shared" si="3"/>
        <v>549224803.80107164</v>
      </c>
      <c r="R25" s="72">
        <f t="shared" si="3"/>
        <v>543352227.32453775</v>
      </c>
      <c r="S25" s="72">
        <f t="shared" si="3"/>
        <v>533888761.13173008</v>
      </c>
      <c r="T25" s="130"/>
      <c r="U25" s="72">
        <f>SUM(U5:U24)</f>
        <v>2471505359.206502</v>
      </c>
      <c r="V25" s="72">
        <f>SUM(V5:V24)</f>
        <v>2779611395.8810711</v>
      </c>
      <c r="W25" s="72">
        <f>SUM(W5:W24)</f>
        <v>2702956377.500104</v>
      </c>
      <c r="X25" s="33"/>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row>
    <row r="26" spans="2:77" ht="27.75" customHeight="1" x14ac:dyDescent="0.35">
      <c r="B26" s="144"/>
      <c r="C26" s="145"/>
      <c r="D26" s="78"/>
      <c r="E26" s="146"/>
      <c r="F26" s="146"/>
      <c r="G26" s="146"/>
      <c r="H26" s="146"/>
      <c r="I26" s="146"/>
      <c r="J26" s="146"/>
      <c r="K26" s="146"/>
      <c r="L26" s="146"/>
      <c r="M26" s="146"/>
      <c r="N26" s="146"/>
      <c r="O26" s="146"/>
      <c r="P26" s="146"/>
      <c r="Q26" s="146"/>
      <c r="R26" s="146"/>
      <c r="S26" s="146"/>
      <c r="T26" s="146"/>
      <c r="U26" s="146"/>
      <c r="V26" s="146"/>
      <c r="W26" s="146"/>
      <c r="X26" s="33"/>
    </row>
    <row r="27" spans="2:77" ht="27.75" customHeight="1" x14ac:dyDescent="0.35">
      <c r="B27" s="147" t="s">
        <v>120</v>
      </c>
      <c r="C27" s="147"/>
      <c r="D27" s="78"/>
      <c r="E27" s="79"/>
      <c r="F27" s="79"/>
      <c r="G27" s="79"/>
      <c r="H27" s="79"/>
      <c r="I27" s="79"/>
      <c r="J27" s="79"/>
      <c r="K27" s="79"/>
      <c r="L27" s="79"/>
      <c r="M27" s="79"/>
      <c r="N27" s="79"/>
      <c r="O27" s="79"/>
      <c r="P27" s="79"/>
      <c r="Q27" s="79"/>
      <c r="R27" s="79"/>
      <c r="S27" s="79"/>
      <c r="T27" s="79"/>
      <c r="U27" s="79"/>
      <c r="V27" s="79"/>
      <c r="W27" s="79"/>
      <c r="X27" s="16"/>
    </row>
    <row r="28" spans="2:77" ht="27.75" customHeight="1" x14ac:dyDescent="0.35">
      <c r="B28" s="333" t="s">
        <v>50</v>
      </c>
      <c r="C28" s="148" t="s">
        <v>51</v>
      </c>
      <c r="D28" s="108"/>
      <c r="E28" s="66">
        <f t="shared" ref="E28:S28" si="4">SUM(E5:E11)</f>
        <v>85183334.554940015</v>
      </c>
      <c r="F28" s="66">
        <f t="shared" si="4"/>
        <v>86309794.378621757</v>
      </c>
      <c r="G28" s="66">
        <f t="shared" si="4"/>
        <v>120817516.99167757</v>
      </c>
      <c r="H28" s="66">
        <f t="shared" si="4"/>
        <v>151040827.83362916</v>
      </c>
      <c r="I28" s="66">
        <f t="shared" si="4"/>
        <v>99000097.950275213</v>
      </c>
      <c r="J28" s="66">
        <f t="shared" si="4"/>
        <v>114641797.656307</v>
      </c>
      <c r="K28" s="66">
        <f t="shared" si="4"/>
        <v>199155020.30339074</v>
      </c>
      <c r="L28" s="66">
        <f t="shared" si="4"/>
        <v>145955113.51636165</v>
      </c>
      <c r="M28" s="66">
        <f t="shared" si="4"/>
        <v>158972120.81806326</v>
      </c>
      <c r="N28" s="66">
        <f t="shared" si="4"/>
        <v>96405461.193328127</v>
      </c>
      <c r="O28" s="66">
        <f t="shared" si="4"/>
        <v>92331617.045601651</v>
      </c>
      <c r="P28" s="66">
        <f t="shared" si="4"/>
        <v>153048375.99012452</v>
      </c>
      <c r="Q28" s="66">
        <f t="shared" si="4"/>
        <v>142453025.73496795</v>
      </c>
      <c r="R28" s="66">
        <f t="shared" si="4"/>
        <v>113833711.25908455</v>
      </c>
      <c r="S28" s="66">
        <f t="shared" si="4"/>
        <v>100279984.69147144</v>
      </c>
      <c r="T28" s="130"/>
      <c r="U28" s="66">
        <f>SUM(U5:U11)</f>
        <v>542351571.70914376</v>
      </c>
      <c r="V28" s="66">
        <f>SUM(V5:V11)</f>
        <v>715129513.48745072</v>
      </c>
      <c r="W28" s="66">
        <f>SUM(W5:W11)</f>
        <v>601946714.72125006</v>
      </c>
      <c r="X28" s="33"/>
    </row>
    <row r="29" spans="2:77" ht="27.75" customHeight="1" x14ac:dyDescent="0.35">
      <c r="B29" s="334"/>
      <c r="C29" s="148" t="s">
        <v>52</v>
      </c>
      <c r="D29" s="108"/>
      <c r="E29" s="66">
        <f t="shared" ref="E29:S29" si="5">E12</f>
        <v>17502087.088812437</v>
      </c>
      <c r="F29" s="66">
        <f t="shared" si="5"/>
        <v>28308369.145163652</v>
      </c>
      <c r="G29" s="66">
        <f t="shared" si="5"/>
        <v>19108525.39858789</v>
      </c>
      <c r="H29" s="66">
        <f t="shared" si="5"/>
        <v>12310297.035075832</v>
      </c>
      <c r="I29" s="66">
        <f t="shared" si="5"/>
        <v>12385102.746071668</v>
      </c>
      <c r="J29" s="66">
        <f t="shared" si="5"/>
        <v>8054560.4661068469</v>
      </c>
      <c r="K29" s="66">
        <f t="shared" si="5"/>
        <v>10583970.564932518</v>
      </c>
      <c r="L29" s="66">
        <f t="shared" si="5"/>
        <v>12078538.508519709</v>
      </c>
      <c r="M29" s="66">
        <f t="shared" si="5"/>
        <v>9699566.5421799254</v>
      </c>
      <c r="N29" s="66">
        <f t="shared" si="5"/>
        <v>11974341.722802287</v>
      </c>
      <c r="O29" s="66">
        <f t="shared" si="5"/>
        <v>12838201.717075147</v>
      </c>
      <c r="P29" s="66">
        <f t="shared" si="5"/>
        <v>10632411.402237881</v>
      </c>
      <c r="Q29" s="66">
        <f t="shared" si="5"/>
        <v>9620975.0807633419</v>
      </c>
      <c r="R29" s="66">
        <f t="shared" si="5"/>
        <v>9617897.26241</v>
      </c>
      <c r="S29" s="66">
        <f t="shared" si="5"/>
        <v>9030620.4493077025</v>
      </c>
      <c r="T29" s="130"/>
      <c r="U29" s="66">
        <f>U12</f>
        <v>89614381.413711473</v>
      </c>
      <c r="V29" s="66">
        <f>V12</f>
        <v>52390977.80454129</v>
      </c>
      <c r="W29" s="66">
        <f>W12</f>
        <v>51740105.911794074</v>
      </c>
      <c r="X29" s="33"/>
    </row>
    <row r="30" spans="2:77" ht="27.75" customHeight="1" x14ac:dyDescent="0.35">
      <c r="B30" s="334"/>
      <c r="C30" s="148" t="s">
        <v>53</v>
      </c>
      <c r="D30" s="108"/>
      <c r="E30" s="66">
        <f t="shared" ref="E30:S30" si="6">SUM(E13:E16)</f>
        <v>147796306.36118975</v>
      </c>
      <c r="F30" s="66">
        <f t="shared" si="6"/>
        <v>155732197.34964353</v>
      </c>
      <c r="G30" s="66">
        <f t="shared" si="6"/>
        <v>174002747.151032</v>
      </c>
      <c r="H30" s="66">
        <f t="shared" si="6"/>
        <v>173516345.66181582</v>
      </c>
      <c r="I30" s="66">
        <f t="shared" si="6"/>
        <v>137643083.76570123</v>
      </c>
      <c r="J30" s="66">
        <f t="shared" si="6"/>
        <v>137482297.39814255</v>
      </c>
      <c r="K30" s="66">
        <f t="shared" si="6"/>
        <v>138047714.96037886</v>
      </c>
      <c r="L30" s="66">
        <f t="shared" si="6"/>
        <v>181666085.47155267</v>
      </c>
      <c r="M30" s="66">
        <f t="shared" si="6"/>
        <v>197057645.12297428</v>
      </c>
      <c r="N30" s="66">
        <f t="shared" si="6"/>
        <v>208878889.94954085</v>
      </c>
      <c r="O30" s="66">
        <f t="shared" si="6"/>
        <v>180888455.24144438</v>
      </c>
      <c r="P30" s="66">
        <f t="shared" si="6"/>
        <v>187760726.32618502</v>
      </c>
      <c r="Q30" s="66">
        <f t="shared" si="6"/>
        <v>197977463.76372701</v>
      </c>
      <c r="R30" s="66">
        <f t="shared" si="6"/>
        <v>257943865.46843791</v>
      </c>
      <c r="S30" s="66">
        <f t="shared" si="6"/>
        <v>240587649.26262879</v>
      </c>
      <c r="T30" s="130"/>
      <c r="U30" s="66">
        <f>SUM(U13:U16)</f>
        <v>788690680.28938234</v>
      </c>
      <c r="V30" s="66">
        <f>SUM(V13:V16)</f>
        <v>863132632.9025892</v>
      </c>
      <c r="W30" s="66">
        <f>SUM(W13:W16)</f>
        <v>1065158160.0624231</v>
      </c>
      <c r="X30" s="33"/>
    </row>
    <row r="31" spans="2:77" ht="27.75" customHeight="1" x14ac:dyDescent="0.35">
      <c r="B31" s="334"/>
      <c r="C31" s="148" t="s">
        <v>54</v>
      </c>
      <c r="D31" s="108"/>
      <c r="E31" s="66">
        <f t="shared" ref="E31:S31" si="7">E17+E18</f>
        <v>30233252.713100098</v>
      </c>
      <c r="F31" s="66">
        <f t="shared" si="7"/>
        <v>28559333.884531312</v>
      </c>
      <c r="G31" s="66">
        <f t="shared" si="7"/>
        <v>51155661.214937054</v>
      </c>
      <c r="H31" s="66">
        <f t="shared" si="7"/>
        <v>59352161.640741974</v>
      </c>
      <c r="I31" s="66">
        <f t="shared" si="7"/>
        <v>33948559.024953246</v>
      </c>
      <c r="J31" s="66">
        <f t="shared" si="7"/>
        <v>27709221.520309232</v>
      </c>
      <c r="K31" s="66">
        <f t="shared" si="7"/>
        <v>53776458.050271295</v>
      </c>
      <c r="L31" s="66">
        <f t="shared" si="7"/>
        <v>46528124.046513662</v>
      </c>
      <c r="M31" s="66">
        <f t="shared" si="7"/>
        <v>29241934.535288848</v>
      </c>
      <c r="N31" s="66">
        <f t="shared" si="7"/>
        <v>20651087.093455665</v>
      </c>
      <c r="O31" s="66">
        <f t="shared" si="7"/>
        <v>17215864.486210838</v>
      </c>
      <c r="P31" s="66">
        <f t="shared" si="7"/>
        <v>24719339.150277749</v>
      </c>
      <c r="Q31" s="66">
        <f t="shared" si="7"/>
        <v>30974583.785616234</v>
      </c>
      <c r="R31" s="66">
        <f t="shared" si="7"/>
        <v>23932005.062970623</v>
      </c>
      <c r="S31" s="66">
        <f t="shared" si="7"/>
        <v>30827267.51169648</v>
      </c>
      <c r="T31" s="130"/>
      <c r="U31" s="66">
        <f>U17+U18</f>
        <v>203248968.47826368</v>
      </c>
      <c r="V31" s="66">
        <f>V17+V18</f>
        <v>177906825.2458387</v>
      </c>
      <c r="W31" s="66">
        <f>W17+W18</f>
        <v>127669059.99677193</v>
      </c>
      <c r="X31" s="33"/>
    </row>
    <row r="32" spans="2:77" ht="27.75" customHeight="1" x14ac:dyDescent="0.35">
      <c r="B32" s="335"/>
      <c r="C32" s="148" t="s">
        <v>55</v>
      </c>
      <c r="D32" s="108"/>
      <c r="E32" s="66">
        <f t="shared" ref="E32:S32" si="8">SUM(E19:E20)</f>
        <v>45967919.047189035</v>
      </c>
      <c r="F32" s="66">
        <f t="shared" si="8"/>
        <v>65525224.60190887</v>
      </c>
      <c r="G32" s="66">
        <f t="shared" si="8"/>
        <v>75284165.723389849</v>
      </c>
      <c r="H32" s="66">
        <f t="shared" si="8"/>
        <v>59048792.673068181</v>
      </c>
      <c r="I32" s="66">
        <f t="shared" si="8"/>
        <v>47350135.848734096</v>
      </c>
      <c r="J32" s="66">
        <f t="shared" si="8"/>
        <v>77327365.064664602</v>
      </c>
      <c r="K32" s="66">
        <f t="shared" si="8"/>
        <v>76438678.486747131</v>
      </c>
      <c r="L32" s="66">
        <f t="shared" si="8"/>
        <v>72862902.315169677</v>
      </c>
      <c r="M32" s="66">
        <f t="shared" si="8"/>
        <v>71397763.527001381</v>
      </c>
      <c r="N32" s="66">
        <f t="shared" si="8"/>
        <v>60592767.94329907</v>
      </c>
      <c r="O32" s="66">
        <f t="shared" si="8"/>
        <v>52880712.32420551</v>
      </c>
      <c r="P32" s="66">
        <f t="shared" si="8"/>
        <v>83492292.208228737</v>
      </c>
      <c r="Q32" s="66">
        <f t="shared" si="8"/>
        <v>40423131.446959391</v>
      </c>
      <c r="R32" s="66">
        <f t="shared" si="8"/>
        <v>28589054.410250612</v>
      </c>
      <c r="S32" s="66">
        <f t="shared" si="8"/>
        <v>44777083.511320189</v>
      </c>
      <c r="T32" s="130"/>
      <c r="U32" s="66">
        <f>SUM(U19:U20)</f>
        <v>293176237.89429003</v>
      </c>
      <c r="V32" s="66">
        <f>SUM(V19:V20)</f>
        <v>358619477.33688188</v>
      </c>
      <c r="W32" s="66">
        <f>SUM(W19:W20)</f>
        <v>250162273.90096444</v>
      </c>
      <c r="X32" s="33"/>
    </row>
    <row r="33" spans="2:77" ht="27.75" customHeight="1" x14ac:dyDescent="0.35">
      <c r="B33" s="149" t="s">
        <v>121</v>
      </c>
      <c r="C33" s="150"/>
      <c r="D33" s="70"/>
      <c r="E33" s="72">
        <f t="shared" ref="E33:S33" si="9">SUM(E5:E20)</f>
        <v>326682899.76523131</v>
      </c>
      <c r="F33" s="72">
        <f t="shared" si="9"/>
        <v>364434919.35986912</v>
      </c>
      <c r="G33" s="72">
        <f t="shared" si="9"/>
        <v>440368616.47962433</v>
      </c>
      <c r="H33" s="72">
        <f t="shared" si="9"/>
        <v>455268424.84433097</v>
      </c>
      <c r="I33" s="72">
        <f t="shared" si="9"/>
        <v>330326979.33573538</v>
      </c>
      <c r="J33" s="72">
        <f t="shared" si="9"/>
        <v>365215242.1055302</v>
      </c>
      <c r="K33" s="72">
        <f t="shared" si="9"/>
        <v>478001842.36572045</v>
      </c>
      <c r="L33" s="72">
        <f t="shared" si="9"/>
        <v>459090763.85811746</v>
      </c>
      <c r="M33" s="72">
        <f t="shared" si="9"/>
        <v>466369030.54550761</v>
      </c>
      <c r="N33" s="72">
        <f t="shared" si="9"/>
        <v>398502547.902426</v>
      </c>
      <c r="O33" s="72">
        <f t="shared" si="9"/>
        <v>356154850.81453753</v>
      </c>
      <c r="P33" s="72">
        <f t="shared" si="9"/>
        <v>459653145.07705396</v>
      </c>
      <c r="Q33" s="72">
        <f t="shared" si="9"/>
        <v>421449179.81203401</v>
      </c>
      <c r="R33" s="72">
        <f t="shared" si="9"/>
        <v>433916533.46315366</v>
      </c>
      <c r="S33" s="72">
        <f t="shared" si="9"/>
        <v>425502605.42642462</v>
      </c>
      <c r="T33" s="130"/>
      <c r="U33" s="72">
        <f>SUM(U5:U20)</f>
        <v>1917081839.7847908</v>
      </c>
      <c r="V33" s="72">
        <f>SUM(V5:V20)</f>
        <v>2167179426.7773013</v>
      </c>
      <c r="W33" s="72">
        <f>SUM(W5:W20)</f>
        <v>2096676314.5932038</v>
      </c>
      <c r="X33" s="33"/>
    </row>
    <row r="34" spans="2:77" ht="27.75" customHeight="1" x14ac:dyDescent="0.35">
      <c r="B34" s="327" t="s">
        <v>56</v>
      </c>
      <c r="C34" s="149" t="s">
        <v>57</v>
      </c>
      <c r="D34" s="108"/>
      <c r="E34" s="66">
        <f t="shared" ref="E34:S34" si="10">E21</f>
        <v>43857545.179377474</v>
      </c>
      <c r="F34" s="66">
        <f t="shared" si="10"/>
        <v>34234164.275767542</v>
      </c>
      <c r="G34" s="66">
        <f t="shared" si="10"/>
        <v>29311132.573371012</v>
      </c>
      <c r="H34" s="66">
        <f t="shared" si="10"/>
        <v>24319044.968282927</v>
      </c>
      <c r="I34" s="66">
        <f t="shared" si="10"/>
        <v>2987295.598962802</v>
      </c>
      <c r="J34" s="66">
        <f t="shared" si="10"/>
        <v>54962943.17072317</v>
      </c>
      <c r="K34" s="66">
        <f t="shared" si="10"/>
        <v>28796710.212928236</v>
      </c>
      <c r="L34" s="66">
        <f t="shared" si="10"/>
        <v>28783908.860144991</v>
      </c>
      <c r="M34" s="66">
        <f t="shared" si="10"/>
        <v>30348683.624823228</v>
      </c>
      <c r="N34" s="66">
        <f t="shared" si="10"/>
        <v>37333330.933666714</v>
      </c>
      <c r="O34" s="66">
        <f t="shared" si="10"/>
        <v>37028749.301509969</v>
      </c>
      <c r="P34" s="66">
        <f t="shared" si="10"/>
        <v>52813717.95966287</v>
      </c>
      <c r="Q34" s="66">
        <f t="shared" si="10"/>
        <v>42248781.78725218</v>
      </c>
      <c r="R34" s="66">
        <f t="shared" si="10"/>
        <v>23834163.41053449</v>
      </c>
      <c r="S34" s="66">
        <f t="shared" si="10"/>
        <v>22677391.688633859</v>
      </c>
      <c r="T34" s="130"/>
      <c r="U34" s="66">
        <f t="shared" ref="U34:W37" si="11">U21</f>
        <v>134709182.59576175</v>
      </c>
      <c r="V34" s="66">
        <f t="shared" si="11"/>
        <v>180225576.80228633</v>
      </c>
      <c r="W34" s="66">
        <f t="shared" si="11"/>
        <v>178602804.14759338</v>
      </c>
      <c r="X34" s="33"/>
    </row>
    <row r="35" spans="2:77" ht="27.75" customHeight="1" x14ac:dyDescent="0.35">
      <c r="B35" s="328"/>
      <c r="C35" s="149" t="s">
        <v>58</v>
      </c>
      <c r="D35" s="108"/>
      <c r="E35" s="66">
        <f t="shared" ref="E35:S35" si="12">E22</f>
        <v>4647267.7508408958</v>
      </c>
      <c r="F35" s="66">
        <f t="shared" si="12"/>
        <v>19432923.290084466</v>
      </c>
      <c r="G35" s="66">
        <f t="shared" si="12"/>
        <v>48197347.607346013</v>
      </c>
      <c r="H35" s="66">
        <f t="shared" si="12"/>
        <v>54938081.846188754</v>
      </c>
      <c r="I35" s="66">
        <f t="shared" si="12"/>
        <v>42200299.713973671</v>
      </c>
      <c r="J35" s="66">
        <f t="shared" si="12"/>
        <v>40197590.384086408</v>
      </c>
      <c r="K35" s="66">
        <f t="shared" si="12"/>
        <v>41040639.930554897</v>
      </c>
      <c r="L35" s="66">
        <f t="shared" si="12"/>
        <v>41603688.706528604</v>
      </c>
      <c r="M35" s="66">
        <f t="shared" si="12"/>
        <v>39202715.454655856</v>
      </c>
      <c r="N35" s="66">
        <f t="shared" si="12"/>
        <v>39248088.605204523</v>
      </c>
      <c r="O35" s="66">
        <f t="shared" si="12"/>
        <v>38623726.252867445</v>
      </c>
      <c r="P35" s="66">
        <f t="shared" si="12"/>
        <v>38698141.064527795</v>
      </c>
      <c r="Q35" s="66">
        <f t="shared" si="12"/>
        <v>38778738.161398493</v>
      </c>
      <c r="R35" s="66">
        <f t="shared" si="12"/>
        <v>38861203.040509745</v>
      </c>
      <c r="S35" s="66">
        <f t="shared" si="12"/>
        <v>38915671.466313668</v>
      </c>
      <c r="T35" s="130"/>
      <c r="U35" s="66">
        <f t="shared" si="11"/>
        <v>169415920.20843381</v>
      </c>
      <c r="V35" s="66">
        <f t="shared" si="11"/>
        <v>201292723.08103028</v>
      </c>
      <c r="W35" s="66">
        <f t="shared" si="11"/>
        <v>193877479.98561716</v>
      </c>
      <c r="X35" s="33"/>
    </row>
    <row r="36" spans="2:77" ht="27.75" customHeight="1" x14ac:dyDescent="0.35">
      <c r="B36" s="328"/>
      <c r="C36" s="149" t="s">
        <v>59</v>
      </c>
      <c r="D36" s="108"/>
      <c r="E36" s="66">
        <f t="shared" ref="E36:S36" si="13">E23</f>
        <v>68205075.290070057</v>
      </c>
      <c r="F36" s="66">
        <f t="shared" si="13"/>
        <v>51301449.064360917</v>
      </c>
      <c r="G36" s="66">
        <f t="shared" si="13"/>
        <v>51598984.222960077</v>
      </c>
      <c r="H36" s="66">
        <f t="shared" si="13"/>
        <v>18365636.56795397</v>
      </c>
      <c r="I36" s="66">
        <f t="shared" si="13"/>
        <v>19008068.089974627</v>
      </c>
      <c r="J36" s="66">
        <f t="shared" si="13"/>
        <v>36504674.222653724</v>
      </c>
      <c r="K36" s="66">
        <f t="shared" si="13"/>
        <v>41013293.692375146</v>
      </c>
      <c r="L36" s="66">
        <f t="shared" si="13"/>
        <v>41019092.160479575</v>
      </c>
      <c r="M36" s="66">
        <f t="shared" si="13"/>
        <v>41016692.967195548</v>
      </c>
      <c r="N36" s="66">
        <f t="shared" si="13"/>
        <v>41023569.508748263</v>
      </c>
      <c r="O36" s="66">
        <f t="shared" si="13"/>
        <v>40835635.108853906</v>
      </c>
      <c r="P36" s="66">
        <f t="shared" si="13"/>
        <v>40829338.107297696</v>
      </c>
      <c r="Q36" s="66">
        <f t="shared" si="13"/>
        <v>40821462.582491435</v>
      </c>
      <c r="R36" s="66">
        <f t="shared" si="13"/>
        <v>40813686.28337387</v>
      </c>
      <c r="S36" s="66">
        <f t="shared" si="13"/>
        <v>40866452.331490561</v>
      </c>
      <c r="T36" s="130"/>
      <c r="U36" s="66">
        <f t="shared" si="11"/>
        <v>208479213.23531967</v>
      </c>
      <c r="V36" s="66">
        <f t="shared" si="11"/>
        <v>200577322.55145225</v>
      </c>
      <c r="W36" s="66">
        <f t="shared" si="11"/>
        <v>204166574.41350746</v>
      </c>
      <c r="X36" s="33"/>
    </row>
    <row r="37" spans="2:77" ht="27.75" customHeight="1" x14ac:dyDescent="0.35">
      <c r="B37" s="329"/>
      <c r="C37" s="149" t="s">
        <v>60</v>
      </c>
      <c r="D37" s="108"/>
      <c r="E37" s="66">
        <f t="shared" ref="E37:S37" si="14">E24</f>
        <v>7045748.8062296808</v>
      </c>
      <c r="F37" s="66">
        <f t="shared" si="14"/>
        <v>10324272.208722351</v>
      </c>
      <c r="G37" s="66">
        <f t="shared" si="14"/>
        <v>11822500.757812584</v>
      </c>
      <c r="H37" s="66">
        <f t="shared" si="14"/>
        <v>6275723.3507056376</v>
      </c>
      <c r="I37" s="66">
        <f t="shared" si="14"/>
        <v>6350958.2587256646</v>
      </c>
      <c r="J37" s="66">
        <f t="shared" si="14"/>
        <v>6645002.1314891782</v>
      </c>
      <c r="K37" s="66">
        <f t="shared" si="14"/>
        <v>5912008.9849492796</v>
      </c>
      <c r="L37" s="66">
        <f t="shared" si="14"/>
        <v>5857649.5395801971</v>
      </c>
      <c r="M37" s="66">
        <f t="shared" si="14"/>
        <v>5806676.9437923366</v>
      </c>
      <c r="N37" s="66">
        <f t="shared" si="14"/>
        <v>6115009.0691900672</v>
      </c>
      <c r="O37" s="66">
        <f t="shared" si="14"/>
        <v>5926640.9008095572</v>
      </c>
      <c r="P37" s="66">
        <f t="shared" si="14"/>
        <v>5926640.6556440592</v>
      </c>
      <c r="Q37" s="66">
        <f t="shared" si="14"/>
        <v>5926641.4578954931</v>
      </c>
      <c r="R37" s="66">
        <f t="shared" si="14"/>
        <v>5926641.1269659977</v>
      </c>
      <c r="S37" s="66">
        <f t="shared" si="14"/>
        <v>5926640.2188673476</v>
      </c>
      <c r="T37" s="130"/>
      <c r="U37" s="66">
        <f t="shared" si="11"/>
        <v>41819203.38219592</v>
      </c>
      <c r="V37" s="66">
        <f t="shared" si="11"/>
        <v>30336346.669001058</v>
      </c>
      <c r="W37" s="66">
        <f t="shared" si="11"/>
        <v>29633204.360182457</v>
      </c>
      <c r="X37" s="33"/>
    </row>
    <row r="38" spans="2:77" s="20" customFormat="1" ht="27.75" customHeight="1" x14ac:dyDescent="0.4">
      <c r="B38" s="151" t="s">
        <v>122</v>
      </c>
      <c r="C38" s="150"/>
      <c r="D38" s="70"/>
      <c r="E38" s="72">
        <f t="shared" ref="E38:S38" si="15">SUM(E33,E34,E35,E36,E37)</f>
        <v>450438536.79174948</v>
      </c>
      <c r="F38" s="72">
        <f t="shared" si="15"/>
        <v>479727728.19880444</v>
      </c>
      <c r="G38" s="72">
        <f t="shared" si="15"/>
        <v>581298581.641114</v>
      </c>
      <c r="H38" s="72">
        <f t="shared" si="15"/>
        <v>559166911.5774622</v>
      </c>
      <c r="I38" s="72">
        <f t="shared" si="15"/>
        <v>400873600.99737215</v>
      </c>
      <c r="J38" s="72">
        <f t="shared" si="15"/>
        <v>503525452.01448268</v>
      </c>
      <c r="K38" s="72">
        <f t="shared" si="15"/>
        <v>594764495.18652797</v>
      </c>
      <c r="L38" s="72">
        <f t="shared" si="15"/>
        <v>576355103.12485087</v>
      </c>
      <c r="M38" s="72">
        <f t="shared" si="15"/>
        <v>582743799.5359745</v>
      </c>
      <c r="N38" s="72">
        <f t="shared" si="15"/>
        <v>522222546.01923555</v>
      </c>
      <c r="O38" s="72">
        <f t="shared" si="15"/>
        <v>478569602.37857848</v>
      </c>
      <c r="P38" s="72">
        <f t="shared" si="15"/>
        <v>597920982.86418629</v>
      </c>
      <c r="Q38" s="72">
        <f t="shared" si="15"/>
        <v>549224803.80107164</v>
      </c>
      <c r="R38" s="72">
        <f t="shared" si="15"/>
        <v>543352227.32453775</v>
      </c>
      <c r="S38" s="72">
        <f t="shared" si="15"/>
        <v>533888761.13173008</v>
      </c>
      <c r="T38" s="130"/>
      <c r="U38" s="72">
        <f>SUM(U33,U34,U35,U36,U37)</f>
        <v>2471505359.206502</v>
      </c>
      <c r="V38" s="72">
        <f>SUM(V33,V34,V35,V36,V37)</f>
        <v>2779611395.8810711</v>
      </c>
      <c r="W38" s="72">
        <f>SUM(W33,W34,W35,W36,W37)</f>
        <v>2702956377.500104</v>
      </c>
      <c r="X38" s="33"/>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row>
    <row r="39" spans="2:77" ht="36" customHeight="1" x14ac:dyDescent="0.4">
      <c r="X39" s="33"/>
    </row>
    <row r="40" spans="2:77" hidden="1" outlineLevel="1" x14ac:dyDescent="0.4">
      <c r="C40" s="32"/>
    </row>
    <row r="41" spans="2:77" hidden="1" outlineLevel="1" x14ac:dyDescent="0.4">
      <c r="C41" s="32"/>
    </row>
    <row r="42" spans="2:77" hidden="1" outlineLevel="1" x14ac:dyDescent="0.4">
      <c r="C42" s="32"/>
    </row>
    <row r="43" spans="2:77" hidden="1" outlineLevel="1" x14ac:dyDescent="0.4">
      <c r="C43" s="32"/>
    </row>
    <row r="44" spans="2:77" hidden="1" outlineLevel="1" x14ac:dyDescent="0.4"/>
    <row r="45" spans="2:77" hidden="1" outlineLevel="1" x14ac:dyDescent="0.4"/>
    <row r="46" spans="2:77" hidden="1" outlineLevel="1" x14ac:dyDescent="0.4"/>
    <row r="47" spans="2:77" hidden="1" outlineLevel="1" x14ac:dyDescent="0.4"/>
    <row r="48" spans="2:77" hidden="1" outlineLevel="1" x14ac:dyDescent="0.4"/>
    <row r="49" spans="34:63" hidden="1" outlineLevel="1" x14ac:dyDescent="0.4"/>
    <row r="50" spans="34:63" hidden="1" outlineLevel="1" x14ac:dyDescent="0.4"/>
    <row r="51" spans="34:63" hidden="1" outlineLevel="1" x14ac:dyDescent="0.4"/>
    <row r="52" spans="34:63" hidden="1" outlineLevel="1" x14ac:dyDescent="0.4"/>
    <row r="53" spans="34:63" hidden="1" outlineLevel="1" x14ac:dyDescent="0.4"/>
    <row r="54" spans="34:63" hidden="1" outlineLevel="1" x14ac:dyDescent="0.4"/>
    <row r="55" spans="34:63" hidden="1" outlineLevel="1" x14ac:dyDescent="0.4"/>
    <row r="56" spans="34:63" hidden="1" outlineLevel="1" x14ac:dyDescent="0.4"/>
    <row r="57" spans="34:63" hidden="1" outlineLevel="1" x14ac:dyDescent="0.4"/>
    <row r="58" spans="34:63" hidden="1" outlineLevel="1" x14ac:dyDescent="0.4"/>
    <row r="59" spans="34:63" hidden="1" outlineLevel="1" x14ac:dyDescent="0.4"/>
    <row r="60" spans="34:63" collapsed="1" x14ac:dyDescent="0.4">
      <c r="AH60" s="24"/>
      <c r="BJ60" s="24"/>
      <c r="BK60" s="24"/>
    </row>
  </sheetData>
  <mergeCells count="12">
    <mergeCell ref="U3:W3"/>
    <mergeCell ref="B34:B37"/>
    <mergeCell ref="C5:C11"/>
    <mergeCell ref="C13:C16"/>
    <mergeCell ref="C17:C18"/>
    <mergeCell ref="C19:C20"/>
    <mergeCell ref="B28:B32"/>
    <mergeCell ref="E2:I2"/>
    <mergeCell ref="J2:N2"/>
    <mergeCell ref="O2:S2"/>
    <mergeCell ref="J3:N3"/>
    <mergeCell ref="O3:S3"/>
  </mergeCells>
  <pageMargins left="0.43307086614173229" right="0.43307086614173229" top="0.74803149606299213" bottom="0.35433070866141736" header="0.31496062992125984" footer="0.31496062992125984"/>
  <pageSetup paperSize="8" scale="52" orientation="landscape" r:id="rId1"/>
  <headerFooter>
    <oddHeader>&amp;F</oddHeader>
    <oddFooter>Page &amp;P of &amp;N</oddFooter>
  </headerFooter>
  <ignoredErrors>
    <ignoredError sqref="E28:W38 U5:W25"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6C527-F866-47A1-89D3-4CF9CC96E3B7}">
  <sheetPr>
    <tabColor rgb="FF00B0F0"/>
    <pageSetUpPr fitToPage="1"/>
  </sheetPr>
  <dimension ref="B1:Y30"/>
  <sheetViews>
    <sheetView view="pageBreakPreview" zoomScale="60" zoomScaleNormal="60" workbookViewId="0">
      <pane xSplit="4" topLeftCell="E1" activePane="topRight" state="frozen"/>
      <selection pane="topRight"/>
    </sheetView>
  </sheetViews>
  <sheetFormatPr defaultColWidth="9.1796875" defaultRowHeight="14.5" x14ac:dyDescent="0.35"/>
  <cols>
    <col min="1" max="1" width="4.26953125" customWidth="1"/>
    <col min="2" max="2" width="43.7265625" style="30" customWidth="1"/>
    <col min="3" max="3" width="86.453125" style="15" customWidth="1"/>
    <col min="4" max="4" width="7.54296875" style="14" hidden="1" customWidth="1"/>
    <col min="5" max="5" width="21.453125" style="14" customWidth="1"/>
    <col min="6" max="6" width="15" style="14" customWidth="1"/>
    <col min="7" max="21" width="12.81640625" style="14" customWidth="1"/>
    <col min="22" max="22" width="12.26953125" customWidth="1"/>
    <col min="23" max="23" width="12.453125" style="14" customWidth="1"/>
    <col min="24" max="25" width="16" style="14" customWidth="1"/>
    <col min="26" max="26" width="19" bestFit="1" customWidth="1"/>
  </cols>
  <sheetData>
    <row r="1" spans="2:23" ht="31.5" customHeight="1" x14ac:dyDescent="0.5">
      <c r="B1" s="22"/>
    </row>
    <row r="2" spans="2:23" s="30" customFormat="1" ht="55.5" customHeight="1" x14ac:dyDescent="0.35">
      <c r="B2" s="122" t="s">
        <v>123</v>
      </c>
      <c r="C2" s="123"/>
      <c r="D2" s="152"/>
      <c r="E2" s="346" t="s">
        <v>21</v>
      </c>
      <c r="F2" s="347"/>
      <c r="G2" s="347"/>
      <c r="H2" s="347"/>
      <c r="I2" s="348"/>
      <c r="J2" s="346" t="s">
        <v>22</v>
      </c>
      <c r="K2" s="347"/>
      <c r="L2" s="347"/>
      <c r="M2" s="347"/>
      <c r="N2" s="348"/>
      <c r="O2" s="346" t="s">
        <v>23</v>
      </c>
      <c r="P2" s="347"/>
      <c r="Q2" s="347"/>
      <c r="R2" s="347"/>
      <c r="S2" s="348"/>
      <c r="T2" s="99"/>
      <c r="U2" s="336" t="s">
        <v>74</v>
      </c>
      <c r="V2" s="336"/>
      <c r="W2" s="337"/>
    </row>
    <row r="3" spans="2:23" ht="38.25" customHeight="1" x14ac:dyDescent="0.35">
      <c r="B3" s="55" t="s">
        <v>124</v>
      </c>
      <c r="C3" s="153"/>
      <c r="D3" s="154"/>
      <c r="E3" s="58" t="s">
        <v>76</v>
      </c>
      <c r="F3" s="58" t="s">
        <v>26</v>
      </c>
      <c r="G3" s="58" t="s">
        <v>26</v>
      </c>
      <c r="H3" s="58" t="s">
        <v>26</v>
      </c>
      <c r="I3" s="58" t="s">
        <v>77</v>
      </c>
      <c r="J3" s="324" t="s">
        <v>26</v>
      </c>
      <c r="K3" s="325"/>
      <c r="L3" s="325"/>
      <c r="M3" s="325"/>
      <c r="N3" s="326"/>
      <c r="O3" s="324" t="s">
        <v>26</v>
      </c>
      <c r="P3" s="325"/>
      <c r="Q3" s="325"/>
      <c r="R3" s="325"/>
      <c r="S3" s="326"/>
      <c r="T3" s="75"/>
      <c r="U3" s="155"/>
      <c r="V3" s="156"/>
      <c r="W3" s="157"/>
    </row>
    <row r="4" spans="2:23" s="18" customFormat="1" ht="42" customHeight="1" x14ac:dyDescent="0.35">
      <c r="B4" s="158" t="s">
        <v>125</v>
      </c>
      <c r="C4" s="126" t="s">
        <v>78</v>
      </c>
      <c r="D4" s="159"/>
      <c r="E4" s="58" t="s">
        <v>27</v>
      </c>
      <c r="F4" s="58" t="s">
        <v>28</v>
      </c>
      <c r="G4" s="58" t="s">
        <v>29</v>
      </c>
      <c r="H4" s="58" t="s">
        <v>30</v>
      </c>
      <c r="I4" s="58" t="s">
        <v>31</v>
      </c>
      <c r="J4" s="58" t="s">
        <v>33</v>
      </c>
      <c r="K4" s="58" t="s">
        <v>34</v>
      </c>
      <c r="L4" s="58" t="s">
        <v>35</v>
      </c>
      <c r="M4" s="58" t="s">
        <v>36</v>
      </c>
      <c r="N4" s="58" t="s">
        <v>37</v>
      </c>
      <c r="O4" s="58" t="s">
        <v>39</v>
      </c>
      <c r="P4" s="58" t="s">
        <v>40</v>
      </c>
      <c r="Q4" s="58" t="s">
        <v>41</v>
      </c>
      <c r="R4" s="58" t="s">
        <v>42</v>
      </c>
      <c r="S4" s="58" t="s">
        <v>43</v>
      </c>
      <c r="T4" s="104"/>
      <c r="U4" s="106" t="s">
        <v>32</v>
      </c>
      <c r="V4" s="107" t="s">
        <v>38</v>
      </c>
      <c r="W4" s="106" t="s">
        <v>44</v>
      </c>
    </row>
    <row r="5" spans="2:23" ht="26.25" customHeight="1" x14ac:dyDescent="0.35">
      <c r="B5" s="338" t="s">
        <v>63</v>
      </c>
      <c r="C5" s="160" t="s">
        <v>126</v>
      </c>
      <c r="D5" s="161"/>
      <c r="E5" s="66">
        <v>7730665.7404385069</v>
      </c>
      <c r="F5" s="66">
        <v>434929.2026443592</v>
      </c>
      <c r="G5" s="66">
        <v>108514.6220339204</v>
      </c>
      <c r="H5" s="66">
        <v>111871.35968390599</v>
      </c>
      <c r="I5" s="66">
        <v>110792.38711932395</v>
      </c>
      <c r="J5" s="66">
        <v>53865.161951067515</v>
      </c>
      <c r="K5" s="66">
        <v>55104.248707451101</v>
      </c>
      <c r="L5" s="66">
        <v>51580.082378537561</v>
      </c>
      <c r="M5" s="66">
        <v>0</v>
      </c>
      <c r="N5" s="66">
        <v>0</v>
      </c>
      <c r="O5" s="66">
        <v>0</v>
      </c>
      <c r="P5" s="66">
        <v>0</v>
      </c>
      <c r="Q5" s="66">
        <v>0</v>
      </c>
      <c r="R5" s="66">
        <v>0</v>
      </c>
      <c r="S5" s="66">
        <v>0</v>
      </c>
      <c r="T5" s="75"/>
      <c r="U5" s="110">
        <f t="shared" ref="U5:U10" si="0">SUM(E5:I5)</f>
        <v>8496773.311920017</v>
      </c>
      <c r="V5" s="111">
        <f t="shared" ref="V5:V10" si="1">SUM(J5:N5)</f>
        <v>160549.49303705618</v>
      </c>
      <c r="W5" s="110">
        <f t="shared" ref="W5:W10" si="2">SUM(O5:S5)</f>
        <v>0</v>
      </c>
    </row>
    <row r="6" spans="2:23" ht="26.25" customHeight="1" x14ac:dyDescent="0.35">
      <c r="B6" s="339"/>
      <c r="C6" s="160" t="s">
        <v>127</v>
      </c>
      <c r="D6" s="161"/>
      <c r="E6" s="66">
        <v>72695980.786110535</v>
      </c>
      <c r="F6" s="66">
        <v>90114897.758159965</v>
      </c>
      <c r="G6" s="66">
        <v>45121980.880279496</v>
      </c>
      <c r="H6" s="66">
        <v>40161380.429578789</v>
      </c>
      <c r="I6" s="66">
        <v>6049080.6162002431</v>
      </c>
      <c r="J6" s="66">
        <v>435270.35674623895</v>
      </c>
      <c r="K6" s="66">
        <v>315361.21182866103</v>
      </c>
      <c r="L6" s="66">
        <v>322603.07920133823</v>
      </c>
      <c r="M6" s="66">
        <v>330021.48775907705</v>
      </c>
      <c r="N6" s="66">
        <v>337603.73516796739</v>
      </c>
      <c r="O6" s="66">
        <v>142118.5932361428</v>
      </c>
      <c r="P6" s="66">
        <v>0</v>
      </c>
      <c r="Q6" s="66">
        <v>0</v>
      </c>
      <c r="R6" s="66">
        <v>0</v>
      </c>
      <c r="S6" s="66">
        <v>0</v>
      </c>
      <c r="T6" s="75"/>
      <c r="U6" s="110">
        <f t="shared" si="0"/>
        <v>254143320.47032902</v>
      </c>
      <c r="V6" s="111">
        <f t="shared" si="1"/>
        <v>1740859.8707032825</v>
      </c>
      <c r="W6" s="110">
        <f t="shared" si="2"/>
        <v>142118.5932361428</v>
      </c>
    </row>
    <row r="7" spans="2:23" ht="26.25" customHeight="1" x14ac:dyDescent="0.35">
      <c r="B7" s="339"/>
      <c r="C7" s="160" t="s">
        <v>128</v>
      </c>
      <c r="D7" s="161"/>
      <c r="E7" s="66">
        <v>1514366.139122305</v>
      </c>
      <c r="F7" s="66">
        <v>12878180.456760582</v>
      </c>
      <c r="G7" s="66">
        <v>15944534.737220567</v>
      </c>
      <c r="H7" s="66">
        <v>26897627.969520316</v>
      </c>
      <c r="I7" s="66">
        <v>4811489.0857270313</v>
      </c>
      <c r="J7" s="66">
        <v>1318166.6473940115</v>
      </c>
      <c r="K7" s="66">
        <v>64911.00102157025</v>
      </c>
      <c r="L7" s="66">
        <v>0</v>
      </c>
      <c r="M7" s="66">
        <v>0</v>
      </c>
      <c r="N7" s="66">
        <v>0</v>
      </c>
      <c r="O7" s="66">
        <v>0</v>
      </c>
      <c r="P7" s="66">
        <v>0</v>
      </c>
      <c r="Q7" s="66">
        <v>0</v>
      </c>
      <c r="R7" s="66">
        <v>0</v>
      </c>
      <c r="S7" s="66">
        <v>0</v>
      </c>
      <c r="T7" s="75"/>
      <c r="U7" s="110">
        <f t="shared" si="0"/>
        <v>62046198.3883508</v>
      </c>
      <c r="V7" s="111">
        <f t="shared" si="1"/>
        <v>1383077.6484155818</v>
      </c>
      <c r="W7" s="110">
        <f t="shared" si="2"/>
        <v>0</v>
      </c>
    </row>
    <row r="8" spans="2:23" ht="26.25" customHeight="1" x14ac:dyDescent="0.35">
      <c r="B8" s="339"/>
      <c r="C8" s="108" t="s">
        <v>129</v>
      </c>
      <c r="D8" s="161"/>
      <c r="E8" s="66">
        <v>3010206.4291926241</v>
      </c>
      <c r="F8" s="66">
        <v>21739121.677218664</v>
      </c>
      <c r="G8" s="66">
        <v>26054679.1257114</v>
      </c>
      <c r="H8" s="66">
        <v>0</v>
      </c>
      <c r="I8" s="66">
        <v>0</v>
      </c>
      <c r="J8" s="66">
        <v>0</v>
      </c>
      <c r="K8" s="66">
        <v>0</v>
      </c>
      <c r="L8" s="66">
        <v>0</v>
      </c>
      <c r="M8" s="66">
        <v>0</v>
      </c>
      <c r="N8" s="66">
        <v>0</v>
      </c>
      <c r="O8" s="66">
        <v>0</v>
      </c>
      <c r="P8" s="66">
        <v>0</v>
      </c>
      <c r="Q8" s="66">
        <v>0</v>
      </c>
      <c r="R8" s="66">
        <v>0</v>
      </c>
      <c r="S8" s="66">
        <v>0</v>
      </c>
      <c r="T8" s="75"/>
      <c r="U8" s="110">
        <f t="shared" si="0"/>
        <v>50804007.232122689</v>
      </c>
      <c r="V8" s="111">
        <f t="shared" si="1"/>
        <v>0</v>
      </c>
      <c r="W8" s="110">
        <f t="shared" si="2"/>
        <v>0</v>
      </c>
    </row>
    <row r="9" spans="2:23" ht="26.25" customHeight="1" x14ac:dyDescent="0.35">
      <c r="B9" s="339"/>
      <c r="C9" s="108" t="s">
        <v>130</v>
      </c>
      <c r="D9" s="161"/>
      <c r="E9" s="66">
        <v>36222239.817040369</v>
      </c>
      <c r="F9" s="66">
        <v>33893959.8951471</v>
      </c>
      <c r="G9" s="66">
        <v>35884682.13515117</v>
      </c>
      <c r="H9" s="66">
        <v>140525994.42635801</v>
      </c>
      <c r="I9" s="66">
        <v>189770476.91053936</v>
      </c>
      <c r="J9" s="66">
        <v>405690786.547831</v>
      </c>
      <c r="K9" s="66">
        <v>189692675.71673125</v>
      </c>
      <c r="L9" s="66">
        <v>0</v>
      </c>
      <c r="M9" s="66">
        <v>0</v>
      </c>
      <c r="N9" s="66">
        <v>0</v>
      </c>
      <c r="O9" s="66">
        <v>0</v>
      </c>
      <c r="P9" s="66">
        <v>0</v>
      </c>
      <c r="Q9" s="66">
        <v>0</v>
      </c>
      <c r="R9" s="66">
        <v>0</v>
      </c>
      <c r="S9" s="66">
        <v>0</v>
      </c>
      <c r="T9" s="78"/>
      <c r="U9" s="110">
        <f t="shared" si="0"/>
        <v>436297353.18423605</v>
      </c>
      <c r="V9" s="111">
        <f t="shared" si="1"/>
        <v>595383462.26456225</v>
      </c>
      <c r="W9" s="110">
        <f t="shared" si="2"/>
        <v>0</v>
      </c>
    </row>
    <row r="10" spans="2:23" ht="26.25" customHeight="1" x14ac:dyDescent="0.35">
      <c r="B10" s="339"/>
      <c r="C10" s="160" t="s">
        <v>131</v>
      </c>
      <c r="D10" s="161"/>
      <c r="E10" s="66">
        <v>6039.6997861847885</v>
      </c>
      <c r="F10" s="66">
        <v>0</v>
      </c>
      <c r="G10" s="66">
        <v>0</v>
      </c>
      <c r="H10" s="66">
        <v>0</v>
      </c>
      <c r="I10" s="66">
        <v>0</v>
      </c>
      <c r="J10" s="66">
        <v>0</v>
      </c>
      <c r="K10" s="66">
        <v>0</v>
      </c>
      <c r="L10" s="66">
        <v>0</v>
      </c>
      <c r="M10" s="66">
        <v>0</v>
      </c>
      <c r="N10" s="66">
        <v>0</v>
      </c>
      <c r="O10" s="66">
        <v>0</v>
      </c>
      <c r="P10" s="66">
        <v>0</v>
      </c>
      <c r="Q10" s="66">
        <v>0</v>
      </c>
      <c r="R10" s="66">
        <v>0</v>
      </c>
      <c r="S10" s="66">
        <v>0</v>
      </c>
      <c r="T10" s="75"/>
      <c r="U10" s="110">
        <f t="shared" si="0"/>
        <v>6039.6997861847885</v>
      </c>
      <c r="V10" s="111">
        <f t="shared" si="1"/>
        <v>0</v>
      </c>
      <c r="W10" s="110">
        <f t="shared" si="2"/>
        <v>0</v>
      </c>
    </row>
    <row r="11" spans="2:23" s="21" customFormat="1" ht="26.25" customHeight="1" x14ac:dyDescent="0.35">
      <c r="B11" s="339"/>
      <c r="C11" s="162" t="s">
        <v>132</v>
      </c>
      <c r="D11" s="163"/>
      <c r="E11" s="72">
        <f t="shared" ref="E11:S11" si="3">SUM(E5:E10)</f>
        <v>121179498.61169052</v>
      </c>
      <c r="F11" s="72">
        <f t="shared" si="3"/>
        <v>159061088.98993069</v>
      </c>
      <c r="G11" s="72">
        <f t="shared" si="3"/>
        <v>123114391.50039655</v>
      </c>
      <c r="H11" s="72">
        <f t="shared" si="3"/>
        <v>207696874.18514103</v>
      </c>
      <c r="I11" s="72">
        <f t="shared" si="3"/>
        <v>200741838.99958596</v>
      </c>
      <c r="J11" s="72">
        <f t="shared" si="3"/>
        <v>407498088.71392232</v>
      </c>
      <c r="K11" s="72">
        <f t="shared" si="3"/>
        <v>190128052.17828894</v>
      </c>
      <c r="L11" s="72">
        <f t="shared" si="3"/>
        <v>374183.1615798758</v>
      </c>
      <c r="M11" s="72">
        <f t="shared" si="3"/>
        <v>330021.48775907705</v>
      </c>
      <c r="N11" s="72">
        <f t="shared" si="3"/>
        <v>337603.73516796739</v>
      </c>
      <c r="O11" s="72">
        <f t="shared" si="3"/>
        <v>142118.5932361428</v>
      </c>
      <c r="P11" s="72">
        <f t="shared" si="3"/>
        <v>0</v>
      </c>
      <c r="Q11" s="72">
        <f t="shared" si="3"/>
        <v>0</v>
      </c>
      <c r="R11" s="72">
        <f t="shared" si="3"/>
        <v>0</v>
      </c>
      <c r="S11" s="72">
        <f t="shared" si="3"/>
        <v>0</v>
      </c>
      <c r="T11" s="78"/>
      <c r="U11" s="72">
        <f>SUM(U5:U10)</f>
        <v>811793692.28674471</v>
      </c>
      <c r="V11" s="72">
        <f>SUM(V5:V10)</f>
        <v>598667949.27671814</v>
      </c>
      <c r="W11" s="72">
        <f>SUM(W5:W10)</f>
        <v>142118.5932361428</v>
      </c>
    </row>
    <row r="12" spans="2:23" s="21" customFormat="1" ht="26.25" customHeight="1" x14ac:dyDescent="0.35">
      <c r="B12" s="340" t="s">
        <v>133</v>
      </c>
      <c r="C12" s="160" t="s">
        <v>134</v>
      </c>
      <c r="D12" s="161"/>
      <c r="E12" s="66">
        <v>0</v>
      </c>
      <c r="F12" s="66">
        <v>8322986.0882908665</v>
      </c>
      <c r="G12" s="66">
        <v>27843598.148499452</v>
      </c>
      <c r="H12" s="66">
        <v>86223165.357183352</v>
      </c>
      <c r="I12" s="66">
        <v>59444775.8498642</v>
      </c>
      <c r="J12" s="66">
        <v>15121769.288427398</v>
      </c>
      <c r="K12" s="66">
        <v>20761970.173904128</v>
      </c>
      <c r="L12" s="66">
        <v>44380163.865363546</v>
      </c>
      <c r="M12" s="66">
        <v>8524611.4921688866</v>
      </c>
      <c r="N12" s="66">
        <v>11672188.532266712</v>
      </c>
      <c r="O12" s="66">
        <v>0</v>
      </c>
      <c r="P12" s="66">
        <v>0</v>
      </c>
      <c r="Q12" s="66">
        <v>0</v>
      </c>
      <c r="R12" s="66">
        <v>0</v>
      </c>
      <c r="S12" s="66">
        <v>0</v>
      </c>
      <c r="T12" s="78"/>
      <c r="U12" s="110">
        <f t="shared" ref="U12:U21" si="4">SUM(E12:I12)</f>
        <v>181834525.44383788</v>
      </c>
      <c r="V12" s="111">
        <f t="shared" ref="V12:V21" si="5">SUM(J12:N12)</f>
        <v>100460703.35213067</v>
      </c>
      <c r="W12" s="110">
        <f t="shared" ref="W12:W21" si="6">SUM(O12:S12)</f>
        <v>0</v>
      </c>
    </row>
    <row r="13" spans="2:23" s="21" customFormat="1" ht="26.25" customHeight="1" x14ac:dyDescent="0.35">
      <c r="B13" s="341"/>
      <c r="C13" s="160" t="s">
        <v>135</v>
      </c>
      <c r="D13" s="161"/>
      <c r="E13" s="66">
        <v>0</v>
      </c>
      <c r="F13" s="66">
        <v>0</v>
      </c>
      <c r="G13" s="66">
        <v>39419584.280495875</v>
      </c>
      <c r="H13" s="66">
        <v>49521178.701419525</v>
      </c>
      <c r="I13" s="66">
        <v>51972916.042851344</v>
      </c>
      <c r="J13" s="66">
        <v>53195005.883186616</v>
      </c>
      <c r="K13" s="66">
        <v>123987984.14949396</v>
      </c>
      <c r="L13" s="66">
        <v>98464730.230607018</v>
      </c>
      <c r="M13" s="66">
        <v>0</v>
      </c>
      <c r="N13" s="66">
        <v>0</v>
      </c>
      <c r="O13" s="66">
        <v>0</v>
      </c>
      <c r="P13" s="66">
        <v>0</v>
      </c>
      <c r="Q13" s="66">
        <v>0</v>
      </c>
      <c r="R13" s="66">
        <v>0</v>
      </c>
      <c r="S13" s="66">
        <v>0</v>
      </c>
      <c r="T13" s="78"/>
      <c r="U13" s="110">
        <f t="shared" si="4"/>
        <v>140913679.02476674</v>
      </c>
      <c r="V13" s="111">
        <f t="shared" si="5"/>
        <v>275647720.2632876</v>
      </c>
      <c r="W13" s="110">
        <f t="shared" si="6"/>
        <v>0</v>
      </c>
    </row>
    <row r="14" spans="2:23" s="21" customFormat="1" ht="26.25" customHeight="1" x14ac:dyDescent="0.35">
      <c r="B14" s="341"/>
      <c r="C14" s="160" t="s">
        <v>136</v>
      </c>
      <c r="D14" s="161"/>
      <c r="E14" s="66">
        <v>0</v>
      </c>
      <c r="F14" s="66">
        <v>3519733.2244910356</v>
      </c>
      <c r="G14" s="66">
        <v>10330082.539440509</v>
      </c>
      <c r="H14" s="66">
        <v>45822349.29761494</v>
      </c>
      <c r="I14" s="66">
        <v>101348979.92834483</v>
      </c>
      <c r="J14" s="66">
        <v>111239187.44629107</v>
      </c>
      <c r="K14" s="66">
        <v>86488936.33585003</v>
      </c>
      <c r="L14" s="66">
        <v>62741957.653584741</v>
      </c>
      <c r="M14" s="66">
        <v>13203666.725513387</v>
      </c>
      <c r="N14" s="66">
        <v>32785022.427355617</v>
      </c>
      <c r="O14" s="66">
        <v>26918458.335118234</v>
      </c>
      <c r="P14" s="66">
        <v>0</v>
      </c>
      <c r="Q14" s="66">
        <v>29852340.305015445</v>
      </c>
      <c r="R14" s="66">
        <v>96435355.000667691</v>
      </c>
      <c r="S14" s="66">
        <v>66900708.982788377</v>
      </c>
      <c r="T14" s="78"/>
      <c r="U14" s="110">
        <f t="shared" si="4"/>
        <v>161021144.98989132</v>
      </c>
      <c r="V14" s="111">
        <f t="shared" si="5"/>
        <v>306458770.58859479</v>
      </c>
      <c r="W14" s="110">
        <f t="shared" si="6"/>
        <v>220106862.62358975</v>
      </c>
    </row>
    <row r="15" spans="2:23" s="40" customFormat="1" ht="26.25" customHeight="1" x14ac:dyDescent="0.35">
      <c r="B15" s="341"/>
      <c r="C15" s="160" t="s">
        <v>137</v>
      </c>
      <c r="D15" s="161"/>
      <c r="E15" s="66">
        <v>0</v>
      </c>
      <c r="F15" s="66">
        <v>0</v>
      </c>
      <c r="G15" s="66">
        <v>3517508.4591046055</v>
      </c>
      <c r="H15" s="66">
        <v>16029211.000415578</v>
      </c>
      <c r="I15" s="66">
        <v>23547327.477458872</v>
      </c>
      <c r="J15" s="66">
        <v>5031802.8553378619</v>
      </c>
      <c r="K15" s="66">
        <v>0</v>
      </c>
      <c r="L15" s="66">
        <v>0</v>
      </c>
      <c r="M15" s="66">
        <v>0</v>
      </c>
      <c r="N15" s="66">
        <v>0</v>
      </c>
      <c r="O15" s="66">
        <v>0</v>
      </c>
      <c r="P15" s="66">
        <v>0</v>
      </c>
      <c r="Q15" s="66">
        <v>0</v>
      </c>
      <c r="R15" s="66">
        <v>0</v>
      </c>
      <c r="S15" s="66">
        <v>0</v>
      </c>
      <c r="T15" s="164"/>
      <c r="U15" s="110">
        <f t="shared" si="4"/>
        <v>43094046.936979055</v>
      </c>
      <c r="V15" s="111">
        <f t="shared" si="5"/>
        <v>5031802.8553378619</v>
      </c>
      <c r="W15" s="110">
        <f t="shared" si="6"/>
        <v>0</v>
      </c>
    </row>
    <row r="16" spans="2:23" ht="26.25" customHeight="1" x14ac:dyDescent="0.35">
      <c r="B16" s="342"/>
      <c r="C16" s="160" t="s">
        <v>138</v>
      </c>
      <c r="D16" s="161"/>
      <c r="E16" s="66">
        <v>0</v>
      </c>
      <c r="F16" s="66">
        <v>0</v>
      </c>
      <c r="G16" s="66">
        <v>0</v>
      </c>
      <c r="H16" s="66">
        <v>0</v>
      </c>
      <c r="I16" s="66">
        <v>55533725.733949438</v>
      </c>
      <c r="J16" s="66">
        <v>103609808.84116608</v>
      </c>
      <c r="K16" s="66">
        <v>71799393.377941653</v>
      </c>
      <c r="L16" s="66">
        <v>80895045.235264212</v>
      </c>
      <c r="M16" s="66">
        <v>94899720.963350385</v>
      </c>
      <c r="N16" s="66">
        <v>73426963.729042023</v>
      </c>
      <c r="O16" s="66">
        <v>0</v>
      </c>
      <c r="P16" s="66">
        <v>0</v>
      </c>
      <c r="Q16" s="66">
        <v>0</v>
      </c>
      <c r="R16" s="66">
        <v>0</v>
      </c>
      <c r="S16" s="66">
        <v>0</v>
      </c>
      <c r="T16" s="75"/>
      <c r="U16" s="110">
        <f t="shared" si="4"/>
        <v>55533725.733949438</v>
      </c>
      <c r="V16" s="111">
        <f t="shared" si="5"/>
        <v>424630932.1467644</v>
      </c>
      <c r="W16" s="110">
        <f t="shared" si="6"/>
        <v>0</v>
      </c>
    </row>
    <row r="17" spans="2:25" ht="26.25" customHeight="1" x14ac:dyDescent="0.35">
      <c r="B17" s="341"/>
      <c r="C17" s="160" t="s">
        <v>139</v>
      </c>
      <c r="D17" s="161"/>
      <c r="E17" s="66">
        <v>0</v>
      </c>
      <c r="F17" s="66">
        <v>0</v>
      </c>
      <c r="G17" s="66">
        <v>751631.94974089123</v>
      </c>
      <c r="H17" s="66">
        <v>19003103.551205404</v>
      </c>
      <c r="I17" s="66">
        <v>32389382.47881433</v>
      </c>
      <c r="J17" s="66">
        <v>0</v>
      </c>
      <c r="K17" s="66">
        <v>0</v>
      </c>
      <c r="L17" s="66">
        <v>0</v>
      </c>
      <c r="M17" s="66">
        <v>0</v>
      </c>
      <c r="N17" s="66">
        <v>0</v>
      </c>
      <c r="O17" s="66">
        <v>0</v>
      </c>
      <c r="P17" s="66">
        <v>0</v>
      </c>
      <c r="Q17" s="66">
        <v>0</v>
      </c>
      <c r="R17" s="66">
        <v>0</v>
      </c>
      <c r="S17" s="66">
        <v>0</v>
      </c>
      <c r="T17" s="75"/>
      <c r="U17" s="110">
        <f t="shared" si="4"/>
        <v>52144117.979760624</v>
      </c>
      <c r="V17" s="111">
        <f t="shared" si="5"/>
        <v>0</v>
      </c>
      <c r="W17" s="110">
        <f t="shared" si="6"/>
        <v>0</v>
      </c>
    </row>
    <row r="18" spans="2:25" ht="26.25" customHeight="1" x14ac:dyDescent="0.35">
      <c r="B18" s="341"/>
      <c r="C18" s="108" t="s">
        <v>140</v>
      </c>
      <c r="D18" s="161"/>
      <c r="E18" s="66">
        <v>0</v>
      </c>
      <c r="F18" s="66">
        <v>0</v>
      </c>
      <c r="G18" s="66">
        <v>578359.72386029072</v>
      </c>
      <c r="H18" s="66">
        <v>33070618.890913602</v>
      </c>
      <c r="I18" s="66">
        <v>32762922.137929462</v>
      </c>
      <c r="J18" s="66">
        <v>3691602.5653750063</v>
      </c>
      <c r="K18" s="66">
        <v>6105556.8275018549</v>
      </c>
      <c r="L18" s="66">
        <v>11226167.037433378</v>
      </c>
      <c r="M18" s="66">
        <v>25562886.160683244</v>
      </c>
      <c r="N18" s="66">
        <v>24273405.452411797</v>
      </c>
      <c r="O18" s="66">
        <v>14477075.774701094</v>
      </c>
      <c r="P18" s="66">
        <v>0</v>
      </c>
      <c r="Q18" s="66">
        <v>0</v>
      </c>
      <c r="R18" s="66">
        <v>0</v>
      </c>
      <c r="S18" s="66">
        <v>0</v>
      </c>
      <c r="T18" s="75"/>
      <c r="U18" s="110">
        <f t="shared" si="4"/>
        <v>66411900.752703354</v>
      </c>
      <c r="V18" s="111">
        <f t="shared" si="5"/>
        <v>70859618.04340528</v>
      </c>
      <c r="W18" s="110">
        <f t="shared" si="6"/>
        <v>14477075.774701094</v>
      </c>
    </row>
    <row r="19" spans="2:25" ht="26.25" customHeight="1" x14ac:dyDescent="0.35">
      <c r="B19" s="341"/>
      <c r="C19" s="108" t="s">
        <v>141</v>
      </c>
      <c r="D19" s="161"/>
      <c r="E19" s="66">
        <v>0</v>
      </c>
      <c r="F19" s="66">
        <v>0</v>
      </c>
      <c r="G19" s="66">
        <v>0</v>
      </c>
      <c r="H19" s="66">
        <v>0</v>
      </c>
      <c r="I19" s="66">
        <v>0</v>
      </c>
      <c r="J19" s="66">
        <v>0</v>
      </c>
      <c r="K19" s="66">
        <v>0</v>
      </c>
      <c r="L19" s="66">
        <v>0</v>
      </c>
      <c r="M19" s="66">
        <v>0</v>
      </c>
      <c r="N19" s="66">
        <v>0</v>
      </c>
      <c r="O19" s="66">
        <v>0</v>
      </c>
      <c r="P19" s="66">
        <v>13160831.296700537</v>
      </c>
      <c r="Q19" s="66">
        <v>23076644.755438898</v>
      </c>
      <c r="R19" s="66">
        <v>0</v>
      </c>
      <c r="S19" s="66">
        <v>0</v>
      </c>
      <c r="T19" s="75"/>
      <c r="U19" s="110">
        <f t="shared" si="4"/>
        <v>0</v>
      </c>
      <c r="V19" s="111">
        <f t="shared" si="5"/>
        <v>0</v>
      </c>
      <c r="W19" s="110">
        <f t="shared" si="6"/>
        <v>36237476.052139431</v>
      </c>
    </row>
    <row r="20" spans="2:25" ht="26.25" customHeight="1" x14ac:dyDescent="0.35">
      <c r="B20" s="341"/>
      <c r="C20" s="108" t="s">
        <v>142</v>
      </c>
      <c r="D20" s="161"/>
      <c r="E20" s="66">
        <v>66436.69764803267</v>
      </c>
      <c r="F20" s="66">
        <v>0</v>
      </c>
      <c r="G20" s="66">
        <v>0</v>
      </c>
      <c r="H20" s="66">
        <v>0</v>
      </c>
      <c r="I20" s="66">
        <v>13961551.662719062</v>
      </c>
      <c r="J20" s="66">
        <v>80041740.23823905</v>
      </c>
      <c r="K20" s="66">
        <v>177347368.87852153</v>
      </c>
      <c r="L20" s="66">
        <v>345175118.24339885</v>
      </c>
      <c r="M20" s="66">
        <v>399072230.77290976</v>
      </c>
      <c r="N20" s="66">
        <v>434295968.86988294</v>
      </c>
      <c r="O20" s="66">
        <v>159103139.57917336</v>
      </c>
      <c r="P20" s="66">
        <v>65106010.850478955</v>
      </c>
      <c r="Q20" s="66">
        <v>336202201.22491443</v>
      </c>
      <c r="R20" s="66">
        <v>335682618.84919977</v>
      </c>
      <c r="S20" s="66">
        <v>335222435.88858134</v>
      </c>
      <c r="T20" s="75"/>
      <c r="U20" s="110">
        <f t="shared" si="4"/>
        <v>14027988.360367095</v>
      </c>
      <c r="V20" s="111">
        <f t="shared" si="5"/>
        <v>1435932427.0029521</v>
      </c>
      <c r="W20" s="110">
        <f t="shared" si="6"/>
        <v>1231316406.3923478</v>
      </c>
    </row>
    <row r="21" spans="2:25" ht="26.25" customHeight="1" x14ac:dyDescent="0.35">
      <c r="B21" s="341"/>
      <c r="C21" s="108" t="s">
        <v>143</v>
      </c>
      <c r="D21" s="161"/>
      <c r="E21" s="66">
        <v>0</v>
      </c>
      <c r="F21" s="66">
        <v>0</v>
      </c>
      <c r="G21" s="66">
        <v>0</v>
      </c>
      <c r="H21" s="66">
        <v>0</v>
      </c>
      <c r="I21" s="66">
        <v>0</v>
      </c>
      <c r="J21" s="66">
        <v>0</v>
      </c>
      <c r="K21" s="66">
        <v>0</v>
      </c>
      <c r="L21" s="66">
        <v>0</v>
      </c>
      <c r="M21" s="66">
        <v>0</v>
      </c>
      <c r="N21" s="66">
        <v>0</v>
      </c>
      <c r="O21" s="66">
        <v>0</v>
      </c>
      <c r="P21" s="66">
        <v>0</v>
      </c>
      <c r="Q21" s="66">
        <v>0</v>
      </c>
      <c r="R21" s="66">
        <v>0</v>
      </c>
      <c r="S21" s="66">
        <v>0</v>
      </c>
      <c r="T21" s="75"/>
      <c r="U21" s="110">
        <f t="shared" si="4"/>
        <v>0</v>
      </c>
      <c r="V21" s="111">
        <f t="shared" si="5"/>
        <v>0</v>
      </c>
      <c r="W21" s="110">
        <f t="shared" si="6"/>
        <v>0</v>
      </c>
    </row>
    <row r="22" spans="2:25" ht="26.25" customHeight="1" x14ac:dyDescent="0.35">
      <c r="B22" s="343"/>
      <c r="C22" s="162" t="s">
        <v>144</v>
      </c>
      <c r="D22" s="163"/>
      <c r="E22" s="72">
        <f t="shared" ref="E22:S22" si="7">SUM(E12:E21)</f>
        <v>66436.69764803267</v>
      </c>
      <c r="F22" s="72">
        <f t="shared" si="7"/>
        <v>11842719.312781902</v>
      </c>
      <c r="G22" s="72">
        <f t="shared" si="7"/>
        <v>82440765.101141632</v>
      </c>
      <c r="H22" s="72">
        <f t="shared" si="7"/>
        <v>249669626.79875237</v>
      </c>
      <c r="I22" s="72">
        <f t="shared" si="7"/>
        <v>370961581.31193149</v>
      </c>
      <c r="J22" s="72">
        <f t="shared" si="7"/>
        <v>371930917.1180231</v>
      </c>
      <c r="K22" s="72">
        <f t="shared" si="7"/>
        <v>486491209.74321318</v>
      </c>
      <c r="L22" s="72">
        <f t="shared" si="7"/>
        <v>642883182.2656517</v>
      </c>
      <c r="M22" s="72">
        <f t="shared" si="7"/>
        <v>541263116.11462569</v>
      </c>
      <c r="N22" s="72">
        <f t="shared" si="7"/>
        <v>576453549.01095915</v>
      </c>
      <c r="O22" s="72">
        <f t="shared" si="7"/>
        <v>200498673.68899268</v>
      </c>
      <c r="P22" s="72">
        <f t="shared" si="7"/>
        <v>78266842.147179484</v>
      </c>
      <c r="Q22" s="72">
        <f t="shared" si="7"/>
        <v>389131186.2853688</v>
      </c>
      <c r="R22" s="72">
        <f t="shared" si="7"/>
        <v>432117973.84986746</v>
      </c>
      <c r="S22" s="72">
        <f t="shared" si="7"/>
        <v>402123144.87136972</v>
      </c>
      <c r="T22" s="75"/>
      <c r="U22" s="72">
        <f>SUM(U12:U21)</f>
        <v>714981129.22225547</v>
      </c>
      <c r="V22" s="72">
        <f>SUM(V12:V21)</f>
        <v>2619021974.2524729</v>
      </c>
      <c r="W22" s="72">
        <f>SUM(W12:W21)</f>
        <v>1502137820.8427782</v>
      </c>
    </row>
    <row r="23" spans="2:25" ht="26.25" customHeight="1" x14ac:dyDescent="0.35">
      <c r="B23" s="344" t="s">
        <v>69</v>
      </c>
      <c r="C23" s="160" t="s">
        <v>145</v>
      </c>
      <c r="D23" s="161"/>
      <c r="E23" s="66">
        <v>0</v>
      </c>
      <c r="F23" s="66">
        <v>0</v>
      </c>
      <c r="G23" s="66">
        <v>0</v>
      </c>
      <c r="H23" s="66">
        <v>10200628.419819452</v>
      </c>
      <c r="I23" s="66">
        <v>30208304.388100855</v>
      </c>
      <c r="J23" s="66">
        <v>0</v>
      </c>
      <c r="K23" s="66">
        <v>0</v>
      </c>
      <c r="L23" s="66">
        <v>0</v>
      </c>
      <c r="M23" s="66">
        <v>0</v>
      </c>
      <c r="N23" s="66">
        <v>0</v>
      </c>
      <c r="O23" s="66">
        <v>0</v>
      </c>
      <c r="P23" s="66">
        <v>0</v>
      </c>
      <c r="Q23" s="66">
        <v>0</v>
      </c>
      <c r="R23" s="66">
        <v>0</v>
      </c>
      <c r="S23" s="66">
        <v>0</v>
      </c>
      <c r="T23" s="75"/>
      <c r="U23" s="110">
        <f>SUM(E23:I23)</f>
        <v>40408932.807920307</v>
      </c>
      <c r="V23" s="111">
        <f>SUM(J23:N23)</f>
        <v>0</v>
      </c>
      <c r="W23" s="110">
        <f>SUM(O23:S23)</f>
        <v>0</v>
      </c>
    </row>
    <row r="24" spans="2:25" ht="26.25" customHeight="1" x14ac:dyDescent="0.35">
      <c r="B24" s="345"/>
      <c r="C24" s="160" t="s">
        <v>146</v>
      </c>
      <c r="D24" s="161"/>
      <c r="E24" s="66">
        <v>0</v>
      </c>
      <c r="F24" s="66">
        <v>0</v>
      </c>
      <c r="G24" s="66">
        <v>4644927.1823117295</v>
      </c>
      <c r="H24" s="66">
        <v>11189007.814338833</v>
      </c>
      <c r="I24" s="66">
        <v>18561139.823102344</v>
      </c>
      <c r="J24" s="66">
        <v>10147318.025614904</v>
      </c>
      <c r="K24" s="66">
        <v>0</v>
      </c>
      <c r="L24" s="66">
        <v>0</v>
      </c>
      <c r="M24" s="66">
        <v>0</v>
      </c>
      <c r="N24" s="66">
        <v>0</v>
      </c>
      <c r="O24" s="66">
        <v>0</v>
      </c>
      <c r="P24" s="66">
        <v>0</v>
      </c>
      <c r="Q24" s="66">
        <v>0</v>
      </c>
      <c r="R24" s="66">
        <v>0</v>
      </c>
      <c r="S24" s="66">
        <v>0</v>
      </c>
      <c r="T24" s="75"/>
      <c r="U24" s="110">
        <f>SUM(E24:I24)</f>
        <v>34395074.819752902</v>
      </c>
      <c r="V24" s="111">
        <f>SUM(J24:N24)</f>
        <v>10147318.025614904</v>
      </c>
      <c r="W24" s="110">
        <f>SUM(O24:S24)</f>
        <v>0</v>
      </c>
    </row>
    <row r="25" spans="2:25" ht="26.25" customHeight="1" x14ac:dyDescent="0.35">
      <c r="B25" s="345"/>
      <c r="C25" s="160" t="s">
        <v>147</v>
      </c>
      <c r="D25" s="161"/>
      <c r="E25" s="66">
        <v>0</v>
      </c>
      <c r="F25" s="66">
        <v>11438055.638797663</v>
      </c>
      <c r="G25" s="66">
        <v>28477451.248450682</v>
      </c>
      <c r="H25" s="66">
        <v>9399964.6539843567</v>
      </c>
      <c r="I25" s="66">
        <v>0</v>
      </c>
      <c r="J25" s="66">
        <v>0</v>
      </c>
      <c r="K25" s="66">
        <v>0</v>
      </c>
      <c r="L25" s="66">
        <v>0</v>
      </c>
      <c r="M25" s="66">
        <v>0</v>
      </c>
      <c r="N25" s="66">
        <v>0</v>
      </c>
      <c r="O25" s="66">
        <v>0</v>
      </c>
      <c r="P25" s="66">
        <v>0</v>
      </c>
      <c r="Q25" s="66">
        <v>0</v>
      </c>
      <c r="R25" s="66">
        <v>0</v>
      </c>
      <c r="S25" s="66">
        <v>0</v>
      </c>
      <c r="T25" s="75"/>
      <c r="U25" s="110">
        <f>SUM(E25:I25)</f>
        <v>49315471.541232705</v>
      </c>
      <c r="V25" s="111">
        <f>SUM(J25:N25)</f>
        <v>0</v>
      </c>
      <c r="W25" s="110">
        <f>SUM(O25:S25)</f>
        <v>0</v>
      </c>
    </row>
    <row r="26" spans="2:25" ht="26.25" customHeight="1" x14ac:dyDescent="0.35">
      <c r="B26" s="345"/>
      <c r="C26" s="160" t="s">
        <v>148</v>
      </c>
      <c r="D26" s="161"/>
      <c r="E26" s="66">
        <v>0</v>
      </c>
      <c r="F26" s="66">
        <v>0</v>
      </c>
      <c r="G26" s="66">
        <v>0</v>
      </c>
      <c r="H26" s="66">
        <v>0</v>
      </c>
      <c r="I26" s="66">
        <v>0</v>
      </c>
      <c r="J26" s="66">
        <v>127144473.81936662</v>
      </c>
      <c r="K26" s="66">
        <v>132200732.22701344</v>
      </c>
      <c r="L26" s="66">
        <v>202624189.53698587</v>
      </c>
      <c r="M26" s="66">
        <v>53064910.041245453</v>
      </c>
      <c r="N26" s="66">
        <v>167803663.15027356</v>
      </c>
      <c r="O26" s="66">
        <v>0</v>
      </c>
      <c r="P26" s="66">
        <v>23751035.415297855</v>
      </c>
      <c r="Q26" s="66">
        <v>72434353.149033502</v>
      </c>
      <c r="R26" s="66">
        <v>29955846.899935022</v>
      </c>
      <c r="S26" s="66">
        <v>113840029.46778889</v>
      </c>
      <c r="T26" s="75"/>
      <c r="U26" s="110">
        <f>SUM(E26:I26)</f>
        <v>0</v>
      </c>
      <c r="V26" s="111">
        <f>SUM(J26:N26)</f>
        <v>682837968.77488494</v>
      </c>
      <c r="W26" s="110">
        <f>SUM(O26:S26)</f>
        <v>239981264.93205526</v>
      </c>
    </row>
    <row r="27" spans="2:25" ht="26.25" customHeight="1" x14ac:dyDescent="0.35">
      <c r="B27" s="345"/>
      <c r="C27" s="70" t="s">
        <v>70</v>
      </c>
      <c r="D27" s="163"/>
      <c r="E27" s="72">
        <f t="shared" ref="E27:S27" si="8">SUM(E23:E26)</f>
        <v>0</v>
      </c>
      <c r="F27" s="72">
        <f t="shared" si="8"/>
        <v>11438055.638797663</v>
      </c>
      <c r="G27" s="72">
        <f t="shared" si="8"/>
        <v>33122378.43076241</v>
      </c>
      <c r="H27" s="72">
        <f t="shared" si="8"/>
        <v>30789600.888142642</v>
      </c>
      <c r="I27" s="72">
        <f t="shared" si="8"/>
        <v>48769444.211203203</v>
      </c>
      <c r="J27" s="72">
        <f t="shared" si="8"/>
        <v>137291791.84498152</v>
      </c>
      <c r="K27" s="72">
        <f t="shared" si="8"/>
        <v>132200732.22701344</v>
      </c>
      <c r="L27" s="72">
        <f t="shared" si="8"/>
        <v>202624189.53698587</v>
      </c>
      <c r="M27" s="72">
        <f t="shared" si="8"/>
        <v>53064910.041245453</v>
      </c>
      <c r="N27" s="72">
        <f t="shared" si="8"/>
        <v>167803663.15027356</v>
      </c>
      <c r="O27" s="72">
        <f t="shared" si="8"/>
        <v>0</v>
      </c>
      <c r="P27" s="72">
        <f t="shared" si="8"/>
        <v>23751035.415297855</v>
      </c>
      <c r="Q27" s="72">
        <f t="shared" si="8"/>
        <v>72434353.149033502</v>
      </c>
      <c r="R27" s="72">
        <f t="shared" si="8"/>
        <v>29955846.899935022</v>
      </c>
      <c r="S27" s="72">
        <f t="shared" si="8"/>
        <v>113840029.46778889</v>
      </c>
      <c r="T27" s="75"/>
      <c r="U27" s="72">
        <f>SUM(U23:U26)</f>
        <v>124119479.16890591</v>
      </c>
      <c r="V27" s="72">
        <f>SUM(V23:V26)</f>
        <v>692985286.8004998</v>
      </c>
      <c r="W27" s="72">
        <f>SUM(W23:W26)</f>
        <v>239981264.93205526</v>
      </c>
    </row>
    <row r="28" spans="2:25" s="40" customFormat="1" ht="26.25" customHeight="1" x14ac:dyDescent="0.35">
      <c r="B28" s="165" t="s">
        <v>149</v>
      </c>
      <c r="C28" s="70"/>
      <c r="D28" s="163"/>
      <c r="E28" s="72">
        <f t="shared" ref="E28:S28" si="9">SUM(E27,E22,E11)</f>
        <v>121245935.30933855</v>
      </c>
      <c r="F28" s="72">
        <f t="shared" si="9"/>
        <v>182341863.94151026</v>
      </c>
      <c r="G28" s="72">
        <f t="shared" si="9"/>
        <v>238677535.03230059</v>
      </c>
      <c r="H28" s="72">
        <f t="shared" si="9"/>
        <v>488156101.87203604</v>
      </c>
      <c r="I28" s="72">
        <f t="shared" si="9"/>
        <v>620472864.52272069</v>
      </c>
      <c r="J28" s="72">
        <f t="shared" si="9"/>
        <v>916720797.67692685</v>
      </c>
      <c r="K28" s="72">
        <f t="shared" si="9"/>
        <v>808819994.14851558</v>
      </c>
      <c r="L28" s="72">
        <f t="shared" si="9"/>
        <v>845881554.96421742</v>
      </c>
      <c r="M28" s="72">
        <f t="shared" si="9"/>
        <v>594658047.64363027</v>
      </c>
      <c r="N28" s="72">
        <f t="shared" si="9"/>
        <v>744594815.89640069</v>
      </c>
      <c r="O28" s="72">
        <f t="shared" si="9"/>
        <v>200640792.28222883</v>
      </c>
      <c r="P28" s="72">
        <f t="shared" si="9"/>
        <v>102017877.56247734</v>
      </c>
      <c r="Q28" s="72">
        <f t="shared" si="9"/>
        <v>461565539.43440229</v>
      </c>
      <c r="R28" s="72">
        <f t="shared" si="9"/>
        <v>462073820.74980247</v>
      </c>
      <c r="S28" s="72">
        <f t="shared" si="9"/>
        <v>515963174.33915859</v>
      </c>
      <c r="T28" s="164"/>
      <c r="U28" s="72">
        <f>SUM(U27,U22,U11)</f>
        <v>1650894300.677906</v>
      </c>
      <c r="V28" s="72">
        <f>SUM(V27,V22,V11)</f>
        <v>3910675210.3296909</v>
      </c>
      <c r="W28" s="72">
        <f>SUM(W27,W22,W11)</f>
        <v>1742261204.3680696</v>
      </c>
    </row>
    <row r="29" spans="2:25" s="39" customFormat="1" ht="25.5" customHeight="1" x14ac:dyDescent="0.35">
      <c r="B29" s="30"/>
      <c r="C29" s="15"/>
      <c r="D29" s="14"/>
      <c r="E29" s="14"/>
      <c r="F29" s="14"/>
      <c r="G29" s="14"/>
      <c r="H29" s="14"/>
      <c r="I29" s="14"/>
      <c r="J29" s="14"/>
      <c r="K29" s="14"/>
      <c r="L29" s="14"/>
      <c r="M29" s="14"/>
      <c r="N29" s="14"/>
      <c r="O29" s="14"/>
      <c r="P29" s="14"/>
      <c r="Q29" s="14"/>
      <c r="R29" s="14"/>
      <c r="S29" s="14"/>
      <c r="T29" s="14"/>
      <c r="U29" s="14"/>
      <c r="W29" s="14"/>
      <c r="X29" s="14"/>
      <c r="Y29" s="14"/>
    </row>
    <row r="30" spans="2:25" x14ac:dyDescent="0.35">
      <c r="G30" s="38"/>
      <c r="H30" s="38"/>
      <c r="I30" s="38"/>
      <c r="J30" s="38"/>
      <c r="K30" s="38"/>
      <c r="L30" s="38"/>
      <c r="M30" s="38"/>
      <c r="N30" s="38"/>
      <c r="O30" s="38"/>
      <c r="P30" s="38"/>
      <c r="Q30" s="38"/>
      <c r="R30" s="38"/>
      <c r="S30" s="38"/>
      <c r="T30" s="38"/>
      <c r="U30" s="38"/>
    </row>
  </sheetData>
  <mergeCells count="9">
    <mergeCell ref="U2:W2"/>
    <mergeCell ref="B5:B11"/>
    <mergeCell ref="B12:B22"/>
    <mergeCell ref="B23:B27"/>
    <mergeCell ref="E2:I2"/>
    <mergeCell ref="J2:N2"/>
    <mergeCell ref="J3:N3"/>
    <mergeCell ref="O2:S2"/>
    <mergeCell ref="O3:S3"/>
  </mergeCells>
  <pageMargins left="0.43307086614173229" right="0.43307086614173229" top="0.74803149606299213" bottom="0.35433070866141736" header="0.31496062992125984" footer="0.31496062992125984"/>
  <pageSetup paperSize="8" scale="52" orientation="landscape" r:id="rId1"/>
  <headerFooter>
    <oddHeader>&amp;F</oddHeader>
    <oddFooter>Page &amp;P of &amp;N</oddFooter>
  </headerFooter>
  <ignoredErrors>
    <ignoredError sqref="U5 U6:W10 V5:W5 U12:W21 U23:W28" formulaRange="1"/>
    <ignoredError sqref="U11:W11 U22:W22" formula="1"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83884-9427-417A-AE68-E8BAF3476DAD}">
  <sheetPr>
    <tabColor rgb="FF00AEEF"/>
    <pageSetUpPr fitToPage="1"/>
  </sheetPr>
  <dimension ref="A1:E27"/>
  <sheetViews>
    <sheetView view="pageBreakPreview" zoomScale="60" zoomScaleNormal="70" workbookViewId="0"/>
  </sheetViews>
  <sheetFormatPr defaultRowHeight="14.5" x14ac:dyDescent="0.35"/>
  <cols>
    <col min="1" max="1" width="57.54296875" customWidth="1"/>
    <col min="2" max="2" width="82.81640625" customWidth="1"/>
    <col min="3" max="5" width="57.54296875" customWidth="1"/>
  </cols>
  <sheetData>
    <row r="1" spans="1:5" ht="21" x14ac:dyDescent="0.5">
      <c r="A1" s="22"/>
    </row>
    <row r="3" spans="1:5" ht="31" x14ac:dyDescent="0.35">
      <c r="A3" s="122" t="s">
        <v>150</v>
      </c>
      <c r="B3" s="122"/>
      <c r="C3" s="122"/>
      <c r="D3" s="122"/>
      <c r="E3" s="122"/>
    </row>
    <row r="4" spans="1:5" x14ac:dyDescent="0.35">
      <c r="A4" s="75"/>
      <c r="B4" s="75"/>
      <c r="C4" s="75"/>
      <c r="D4" s="75"/>
      <c r="E4" s="75"/>
    </row>
    <row r="5" spans="1:5" x14ac:dyDescent="0.35">
      <c r="A5" s="78" t="s">
        <v>151</v>
      </c>
      <c r="B5" s="75"/>
      <c r="C5" s="75"/>
      <c r="D5" s="75"/>
      <c r="E5" s="75"/>
    </row>
    <row r="6" spans="1:5" ht="15" thickBot="1" x14ac:dyDescent="0.4">
      <c r="A6" s="166"/>
      <c r="B6" s="75"/>
      <c r="C6" s="75"/>
      <c r="D6" s="75"/>
      <c r="E6" s="75"/>
    </row>
    <row r="7" spans="1:5" ht="15" thickBot="1" x14ac:dyDescent="0.4">
      <c r="A7" s="167" t="s">
        <v>152</v>
      </c>
      <c r="B7" s="168" t="s">
        <v>153</v>
      </c>
      <c r="C7" s="169" t="s">
        <v>154</v>
      </c>
      <c r="D7" s="170" t="s">
        <v>155</v>
      </c>
      <c r="E7" s="170" t="s">
        <v>156</v>
      </c>
    </row>
    <row r="8" spans="1:5" ht="15" thickBot="1" x14ac:dyDescent="0.4">
      <c r="A8" s="349" t="s">
        <v>157</v>
      </c>
      <c r="B8" s="350"/>
      <c r="C8" s="350"/>
      <c r="D8" s="350"/>
      <c r="E8" s="351"/>
    </row>
    <row r="9" spans="1:5" ht="105.75" customHeight="1" thickBot="1" x14ac:dyDescent="0.4">
      <c r="A9" s="171" t="s">
        <v>158</v>
      </c>
      <c r="B9" s="172" t="s">
        <v>159</v>
      </c>
      <c r="C9" s="173" t="s">
        <v>160</v>
      </c>
      <c r="D9" s="173" t="s">
        <v>161</v>
      </c>
      <c r="E9" s="174">
        <v>47088</v>
      </c>
    </row>
    <row r="10" spans="1:5" ht="170.25" customHeight="1" thickBot="1" x14ac:dyDescent="0.4">
      <c r="A10" s="171" t="s">
        <v>162</v>
      </c>
      <c r="B10" s="175" t="s">
        <v>163</v>
      </c>
      <c r="C10" s="173" t="s">
        <v>160</v>
      </c>
      <c r="D10" s="173" t="s">
        <v>164</v>
      </c>
      <c r="E10" s="174">
        <v>46905</v>
      </c>
    </row>
    <row r="11" spans="1:5" ht="77.25" customHeight="1" thickBot="1" x14ac:dyDescent="0.4">
      <c r="A11" s="176" t="s">
        <v>165</v>
      </c>
      <c r="B11" s="175" t="s">
        <v>166</v>
      </c>
      <c r="C11" s="173" t="s">
        <v>160</v>
      </c>
      <c r="D11" s="173" t="s">
        <v>167</v>
      </c>
      <c r="E11" s="174">
        <v>14032</v>
      </c>
    </row>
    <row r="12" spans="1:5" ht="53.25" customHeight="1" thickBot="1" x14ac:dyDescent="0.4">
      <c r="A12" s="176" t="s">
        <v>129</v>
      </c>
      <c r="B12" s="175" t="s">
        <v>168</v>
      </c>
      <c r="C12" s="173" t="s">
        <v>160</v>
      </c>
      <c r="D12" s="173" t="s">
        <v>169</v>
      </c>
      <c r="E12" s="174">
        <v>46722</v>
      </c>
    </row>
    <row r="13" spans="1:5" ht="82.5" customHeight="1" thickBot="1" x14ac:dyDescent="0.4">
      <c r="A13" s="176" t="s">
        <v>170</v>
      </c>
      <c r="B13" s="175" t="s">
        <v>171</v>
      </c>
      <c r="C13" s="173" t="s">
        <v>172</v>
      </c>
      <c r="D13" s="173" t="s">
        <v>173</v>
      </c>
      <c r="E13" s="174" t="s">
        <v>174</v>
      </c>
    </row>
    <row r="14" spans="1:5" x14ac:dyDescent="0.35">
      <c r="A14" s="352" t="s">
        <v>175</v>
      </c>
      <c r="B14" s="353"/>
      <c r="C14" s="353"/>
      <c r="D14" s="353"/>
      <c r="E14" s="354"/>
    </row>
    <row r="15" spans="1:5" ht="78" customHeight="1" thickBot="1" x14ac:dyDescent="0.4">
      <c r="A15" s="177" t="s">
        <v>176</v>
      </c>
      <c r="B15" s="175" t="s">
        <v>177</v>
      </c>
      <c r="C15" s="173" t="s">
        <v>178</v>
      </c>
      <c r="D15" s="173" t="s">
        <v>179</v>
      </c>
      <c r="E15" s="173" t="s">
        <v>180</v>
      </c>
    </row>
    <row r="16" spans="1:5" x14ac:dyDescent="0.35">
      <c r="A16" s="352" t="s">
        <v>181</v>
      </c>
      <c r="B16" s="353"/>
      <c r="C16" s="353"/>
      <c r="D16" s="353"/>
      <c r="E16" s="354"/>
    </row>
    <row r="17" spans="1:5" ht="45" customHeight="1" x14ac:dyDescent="0.35">
      <c r="A17" s="178" t="s">
        <v>182</v>
      </c>
      <c r="B17" s="175" t="s">
        <v>183</v>
      </c>
      <c r="C17" s="173" t="s">
        <v>184</v>
      </c>
      <c r="D17" s="271" t="s">
        <v>185</v>
      </c>
      <c r="E17" s="173" t="s">
        <v>186</v>
      </c>
    </row>
    <row r="18" spans="1:5" ht="42.75" customHeight="1" x14ac:dyDescent="0.35">
      <c r="A18" s="178" t="s">
        <v>187</v>
      </c>
      <c r="B18" s="175" t="s">
        <v>188</v>
      </c>
      <c r="C18" s="173" t="s">
        <v>184</v>
      </c>
      <c r="D18" s="179" t="s">
        <v>189</v>
      </c>
      <c r="E18" s="179" t="s">
        <v>190</v>
      </c>
    </row>
    <row r="19" spans="1:5" ht="71.25" customHeight="1" x14ac:dyDescent="0.35">
      <c r="A19" s="178" t="s">
        <v>191</v>
      </c>
      <c r="B19" s="180" t="s">
        <v>192</v>
      </c>
      <c r="C19" s="173" t="s">
        <v>184</v>
      </c>
      <c r="D19" s="179" t="s">
        <v>193</v>
      </c>
      <c r="E19" s="179">
        <v>2030</v>
      </c>
    </row>
    <row r="20" spans="1:5" ht="39.75" customHeight="1" x14ac:dyDescent="0.35">
      <c r="A20" s="178" t="s">
        <v>194</v>
      </c>
      <c r="B20" s="175" t="s">
        <v>195</v>
      </c>
      <c r="C20" s="173" t="s">
        <v>184</v>
      </c>
      <c r="D20" s="179" t="s">
        <v>196</v>
      </c>
      <c r="E20" s="179" t="s">
        <v>197</v>
      </c>
    </row>
    <row r="21" spans="1:5" ht="39.75" customHeight="1" x14ac:dyDescent="0.35">
      <c r="A21" s="178" t="s">
        <v>139</v>
      </c>
      <c r="B21" s="175" t="s">
        <v>198</v>
      </c>
      <c r="C21" s="173" t="s">
        <v>184</v>
      </c>
      <c r="D21" s="179" t="s">
        <v>199</v>
      </c>
      <c r="E21" s="179" t="s">
        <v>200</v>
      </c>
    </row>
    <row r="22" spans="1:5" ht="39.75" customHeight="1" x14ac:dyDescent="0.35">
      <c r="A22" s="178" t="s">
        <v>201</v>
      </c>
      <c r="B22" s="175" t="s">
        <v>202</v>
      </c>
      <c r="C22" s="173" t="s">
        <v>184</v>
      </c>
      <c r="D22" s="179" t="s">
        <v>203</v>
      </c>
      <c r="E22" s="179" t="s">
        <v>204</v>
      </c>
    </row>
    <row r="23" spans="1:5" ht="39.75" customHeight="1" x14ac:dyDescent="0.35">
      <c r="A23" s="178" t="s">
        <v>205</v>
      </c>
      <c r="B23" s="175" t="s">
        <v>206</v>
      </c>
      <c r="C23" s="173" t="s">
        <v>207</v>
      </c>
      <c r="D23" s="179" t="s">
        <v>180</v>
      </c>
      <c r="E23" s="179" t="s">
        <v>180</v>
      </c>
    </row>
    <row r="24" spans="1:5" ht="18" customHeight="1" x14ac:dyDescent="0.35">
      <c r="A24" s="355" t="s">
        <v>208</v>
      </c>
      <c r="B24" s="355"/>
      <c r="C24" s="355"/>
      <c r="D24" s="355"/>
      <c r="E24" s="355"/>
    </row>
    <row r="25" spans="1:5" ht="39.75" customHeight="1" x14ac:dyDescent="0.35">
      <c r="A25" s="181" t="s">
        <v>209</v>
      </c>
      <c r="B25" s="180" t="s">
        <v>210</v>
      </c>
      <c r="C25" s="173" t="s">
        <v>207</v>
      </c>
      <c r="D25" s="179" t="s">
        <v>211</v>
      </c>
      <c r="E25" s="179" t="s">
        <v>212</v>
      </c>
    </row>
    <row r="26" spans="1:5" ht="18" customHeight="1" x14ac:dyDescent="0.35">
      <c r="A26" s="355" t="s">
        <v>213</v>
      </c>
      <c r="B26" s="355"/>
      <c r="C26" s="355"/>
      <c r="D26" s="355"/>
      <c r="E26" s="355"/>
    </row>
    <row r="27" spans="1:5" ht="39.75" customHeight="1" x14ac:dyDescent="0.35">
      <c r="A27" s="181" t="s">
        <v>214</v>
      </c>
      <c r="B27" s="180" t="s">
        <v>180</v>
      </c>
      <c r="C27" s="173" t="s">
        <v>207</v>
      </c>
      <c r="D27" s="179" t="s">
        <v>180</v>
      </c>
      <c r="E27" s="179" t="s">
        <v>180</v>
      </c>
    </row>
  </sheetData>
  <mergeCells count="5">
    <mergeCell ref="A8:E8"/>
    <mergeCell ref="A14:E14"/>
    <mergeCell ref="A16:E16"/>
    <mergeCell ref="A24:E24"/>
    <mergeCell ref="A26:E26"/>
  </mergeCells>
  <pageMargins left="0.70866141732283472" right="0.70866141732283472" top="0.74803149606299213" bottom="0.74803149606299213" header="0.31496062992125984" footer="0.31496062992125984"/>
  <pageSetup paperSize="8" scale="5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61C51-AB9E-4E5E-A627-95BAFA08C1E6}">
  <sheetPr>
    <tabColor rgb="FF002060"/>
    <pageSetUpPr fitToPage="1"/>
  </sheetPr>
  <dimension ref="A1:U26"/>
  <sheetViews>
    <sheetView view="pageBreakPreview" zoomScale="60" zoomScaleNormal="85" workbookViewId="0"/>
  </sheetViews>
  <sheetFormatPr defaultRowHeight="14.5" x14ac:dyDescent="0.35"/>
  <cols>
    <col min="1" max="1" width="8.1796875" customWidth="1"/>
    <col min="2" max="2" width="6.1796875" customWidth="1"/>
    <col min="3" max="3" width="39.7265625" customWidth="1"/>
    <col min="4" max="7" width="12.1796875" customWidth="1"/>
    <col min="8" max="8" width="17.26953125" customWidth="1"/>
    <col min="9" max="9" width="15" customWidth="1"/>
    <col min="10" max="10" width="13.1796875" customWidth="1"/>
    <col min="11" max="11" width="17.453125" customWidth="1"/>
    <col min="12" max="12" width="15" customWidth="1"/>
    <col min="13" max="13" width="13.1796875" customWidth="1"/>
    <col min="14" max="14" width="17.453125" customWidth="1"/>
    <col min="15" max="15" width="15" customWidth="1"/>
    <col min="16" max="16" width="13.1796875" customWidth="1"/>
    <col min="17" max="17" width="17.453125" customWidth="1"/>
    <col min="18" max="18" width="15" customWidth="1"/>
    <col min="19" max="19" width="13.1796875" customWidth="1"/>
    <col min="20" max="20" width="17.453125" customWidth="1"/>
    <col min="21" max="21" width="15" customWidth="1"/>
  </cols>
  <sheetData>
    <row r="1" spans="1:21" ht="34.5" customHeight="1" x14ac:dyDescent="0.5">
      <c r="A1" s="98"/>
      <c r="B1" s="75"/>
      <c r="C1" s="98"/>
      <c r="D1" s="75"/>
      <c r="E1" s="75"/>
      <c r="F1" s="75"/>
      <c r="G1" s="75"/>
      <c r="H1" s="75"/>
      <c r="I1" s="75"/>
      <c r="J1" s="75"/>
      <c r="K1" s="75"/>
      <c r="L1" s="75"/>
      <c r="M1" s="75"/>
      <c r="N1" s="75"/>
      <c r="O1" s="75"/>
      <c r="P1" s="75"/>
      <c r="Q1" s="75"/>
      <c r="R1" s="75"/>
      <c r="S1" s="75"/>
      <c r="T1" s="75"/>
      <c r="U1" s="75"/>
    </row>
    <row r="2" spans="1:21" ht="31" x14ac:dyDescent="0.35">
      <c r="A2" s="182" t="s">
        <v>215</v>
      </c>
      <c r="B2" s="182"/>
      <c r="C2" s="182"/>
      <c r="D2" s="182"/>
      <c r="E2" s="182"/>
      <c r="F2" s="182"/>
      <c r="G2" s="182"/>
      <c r="H2" s="182"/>
      <c r="I2" s="182"/>
      <c r="J2" s="183"/>
      <c r="K2" s="183"/>
      <c r="L2" s="183"/>
      <c r="M2" s="183"/>
      <c r="N2" s="183"/>
      <c r="O2" s="183"/>
      <c r="P2" s="183"/>
      <c r="Q2" s="183"/>
      <c r="R2" s="183"/>
      <c r="S2" s="183"/>
      <c r="T2" s="183"/>
      <c r="U2" s="183"/>
    </row>
    <row r="3" spans="1:21" ht="243" customHeight="1" x14ac:dyDescent="0.35">
      <c r="A3" s="309" t="s">
        <v>216</v>
      </c>
      <c r="B3" s="309"/>
      <c r="C3" s="309"/>
      <c r="D3" s="309"/>
      <c r="E3" s="309"/>
      <c r="F3" s="309"/>
      <c r="G3" s="309"/>
      <c r="H3" s="309"/>
      <c r="I3" s="309"/>
      <c r="J3" s="309"/>
      <c r="K3" s="309"/>
      <c r="L3" s="309"/>
      <c r="M3" s="309"/>
      <c r="N3" s="309"/>
      <c r="O3" s="309"/>
      <c r="P3" s="309"/>
      <c r="Q3" s="309"/>
      <c r="R3" s="309"/>
      <c r="S3" s="309"/>
      <c r="T3" s="309"/>
      <c r="U3" s="309"/>
    </row>
    <row r="4" spans="1:21" ht="12" customHeight="1" x14ac:dyDescent="0.35">
      <c r="A4" s="75"/>
      <c r="B4" s="75"/>
      <c r="C4" s="99"/>
      <c r="D4" s="99"/>
      <c r="E4" s="99"/>
      <c r="F4" s="99"/>
      <c r="G4" s="99"/>
      <c r="H4" s="99"/>
      <c r="I4" s="99"/>
      <c r="J4" s="75"/>
      <c r="K4" s="75"/>
      <c r="L4" s="75"/>
      <c r="M4" s="75"/>
      <c r="N4" s="75"/>
      <c r="O4" s="75"/>
      <c r="P4" s="75"/>
      <c r="Q4" s="75"/>
      <c r="R4" s="75"/>
      <c r="S4" s="75"/>
      <c r="T4" s="75"/>
      <c r="U4" s="75"/>
    </row>
    <row r="5" spans="1:21" x14ac:dyDescent="0.35">
      <c r="A5" s="78" t="s">
        <v>217</v>
      </c>
      <c r="B5" s="75"/>
      <c r="C5" s="75"/>
      <c r="D5" s="75"/>
      <c r="E5" s="75"/>
      <c r="F5" s="75"/>
      <c r="G5" s="75"/>
      <c r="H5" s="75"/>
      <c r="I5" s="75"/>
      <c r="J5" s="75"/>
      <c r="K5" s="75"/>
      <c r="L5" s="75"/>
      <c r="M5" s="75"/>
      <c r="N5" s="75"/>
      <c r="O5" s="75"/>
      <c r="P5" s="75"/>
      <c r="Q5" s="75"/>
      <c r="R5" s="75"/>
      <c r="S5" s="75"/>
      <c r="T5" s="75"/>
      <c r="U5" s="75"/>
    </row>
    <row r="6" spans="1:21" x14ac:dyDescent="0.35">
      <c r="A6" s="75"/>
      <c r="B6" s="75"/>
      <c r="C6" s="78"/>
      <c r="D6" s="75"/>
      <c r="E6" s="75"/>
      <c r="F6" s="75"/>
      <c r="G6" s="75"/>
      <c r="H6" s="75"/>
      <c r="I6" s="75"/>
      <c r="J6" s="75"/>
      <c r="K6" s="75"/>
      <c r="L6" s="75"/>
      <c r="M6" s="75"/>
      <c r="N6" s="75"/>
      <c r="O6" s="75"/>
      <c r="P6" s="75"/>
      <c r="Q6" s="75"/>
      <c r="R6" s="75"/>
      <c r="S6" s="75"/>
      <c r="T6" s="75"/>
      <c r="U6" s="75"/>
    </row>
    <row r="7" spans="1:21" ht="15" customHeight="1" x14ac:dyDescent="0.35">
      <c r="A7" s="75"/>
      <c r="B7" s="75"/>
      <c r="C7" s="75"/>
      <c r="D7" s="360" t="s">
        <v>218</v>
      </c>
      <c r="E7" s="361"/>
      <c r="F7" s="362"/>
      <c r="G7" s="360" t="s">
        <v>219</v>
      </c>
      <c r="H7" s="361"/>
      <c r="I7" s="362"/>
      <c r="J7" s="360" t="s">
        <v>220</v>
      </c>
      <c r="K7" s="361"/>
      <c r="L7" s="362"/>
      <c r="M7" s="360" t="s">
        <v>221</v>
      </c>
      <c r="N7" s="361"/>
      <c r="O7" s="362"/>
      <c r="P7" s="360" t="s">
        <v>222</v>
      </c>
      <c r="Q7" s="361"/>
      <c r="R7" s="362"/>
      <c r="S7" s="360" t="s">
        <v>223</v>
      </c>
      <c r="T7" s="361"/>
      <c r="U7" s="362"/>
    </row>
    <row r="8" spans="1:21" ht="60" customHeight="1" x14ac:dyDescent="0.35">
      <c r="A8" s="75"/>
      <c r="B8" s="75"/>
      <c r="C8" s="186" t="s">
        <v>224</v>
      </c>
      <c r="D8" s="187" t="s">
        <v>225</v>
      </c>
      <c r="E8" s="187" t="s">
        <v>226</v>
      </c>
      <c r="F8" s="187" t="s">
        <v>227</v>
      </c>
      <c r="G8" s="188" t="s">
        <v>289</v>
      </c>
      <c r="H8" s="189" t="s">
        <v>228</v>
      </c>
      <c r="I8" s="190" t="s">
        <v>290</v>
      </c>
      <c r="J8" s="188" t="s">
        <v>289</v>
      </c>
      <c r="K8" s="189" t="s">
        <v>228</v>
      </c>
      <c r="L8" s="190" t="s">
        <v>290</v>
      </c>
      <c r="M8" s="188" t="s">
        <v>289</v>
      </c>
      <c r="N8" s="189" t="s">
        <v>228</v>
      </c>
      <c r="O8" s="190" t="s">
        <v>290</v>
      </c>
      <c r="P8" s="188" t="s">
        <v>289</v>
      </c>
      <c r="Q8" s="189" t="s">
        <v>228</v>
      </c>
      <c r="R8" s="190" t="s">
        <v>290</v>
      </c>
      <c r="S8" s="188" t="s">
        <v>289</v>
      </c>
      <c r="T8" s="189" t="s">
        <v>228</v>
      </c>
      <c r="U8" s="190" t="s">
        <v>290</v>
      </c>
    </row>
    <row r="9" spans="1:21" ht="31.5" customHeight="1" x14ac:dyDescent="0.35">
      <c r="A9" s="75"/>
      <c r="B9" s="356" t="s">
        <v>229</v>
      </c>
      <c r="C9" s="191"/>
      <c r="D9" s="192"/>
      <c r="E9" s="192"/>
      <c r="F9" s="192"/>
      <c r="G9" s="192"/>
      <c r="H9" s="193" t="s">
        <v>230</v>
      </c>
      <c r="I9" s="194"/>
      <c r="J9" s="195"/>
      <c r="K9" s="193" t="s">
        <v>230</v>
      </c>
      <c r="L9" s="196"/>
      <c r="M9" s="195"/>
      <c r="N9" s="193" t="s">
        <v>230</v>
      </c>
      <c r="O9" s="196"/>
      <c r="P9" s="195"/>
      <c r="Q9" s="193" t="s">
        <v>230</v>
      </c>
      <c r="R9" s="196"/>
      <c r="S9" s="195"/>
      <c r="T9" s="193" t="s">
        <v>230</v>
      </c>
      <c r="U9" s="196"/>
    </row>
    <row r="10" spans="1:21" ht="26.25" customHeight="1" x14ac:dyDescent="0.35">
      <c r="A10" s="75"/>
      <c r="B10" s="357"/>
      <c r="C10" s="197" t="s">
        <v>231</v>
      </c>
      <c r="D10" s="198">
        <v>0</v>
      </c>
      <c r="E10" s="198">
        <v>4</v>
      </c>
      <c r="F10" s="198">
        <v>8</v>
      </c>
      <c r="G10" s="199">
        <v>4</v>
      </c>
      <c r="H10" s="200">
        <v>789666</v>
      </c>
      <c r="I10" s="296">
        <f t="shared" ref="I10:I15" si="0">+(E10-MAX(MIN(G10,F10),D10))*H10</f>
        <v>0</v>
      </c>
      <c r="J10" s="202"/>
      <c r="K10" s="200">
        <v>789666</v>
      </c>
      <c r="L10" s="203"/>
      <c r="M10" s="202"/>
      <c r="N10" s="200">
        <v>789666</v>
      </c>
      <c r="O10" s="203"/>
      <c r="P10" s="202"/>
      <c r="Q10" s="200">
        <v>789666</v>
      </c>
      <c r="R10" s="203"/>
      <c r="S10" s="202"/>
      <c r="T10" s="200">
        <v>789666</v>
      </c>
      <c r="U10" s="203"/>
    </row>
    <row r="11" spans="1:21" ht="26.25" customHeight="1" x14ac:dyDescent="0.35">
      <c r="A11" s="75"/>
      <c r="B11" s="357"/>
      <c r="C11" s="197" t="s">
        <v>232</v>
      </c>
      <c r="D11" s="198">
        <v>4</v>
      </c>
      <c r="E11" s="198">
        <v>21</v>
      </c>
      <c r="F11" s="198">
        <v>38</v>
      </c>
      <c r="G11" s="199">
        <v>18</v>
      </c>
      <c r="H11" s="200">
        <v>170537</v>
      </c>
      <c r="I11" s="296">
        <f t="shared" si="0"/>
        <v>511611</v>
      </c>
      <c r="J11" s="205"/>
      <c r="K11" s="200">
        <v>170537</v>
      </c>
      <c r="L11" s="201"/>
      <c r="M11" s="202"/>
      <c r="N11" s="200">
        <v>170537</v>
      </c>
      <c r="O11" s="201"/>
      <c r="P11" s="202"/>
      <c r="Q11" s="200">
        <v>170537</v>
      </c>
      <c r="R11" s="201"/>
      <c r="S11" s="202"/>
      <c r="T11" s="200">
        <v>170537</v>
      </c>
      <c r="U11" s="203"/>
    </row>
    <row r="12" spans="1:21" ht="26.25" customHeight="1" x14ac:dyDescent="0.35">
      <c r="A12" s="75"/>
      <c r="B12" s="357"/>
      <c r="C12" s="197" t="s">
        <v>233</v>
      </c>
      <c r="D12" s="198">
        <v>0</v>
      </c>
      <c r="E12" s="198">
        <v>2</v>
      </c>
      <c r="F12" s="198">
        <v>4</v>
      </c>
      <c r="G12" s="199">
        <v>2</v>
      </c>
      <c r="H12" s="200">
        <v>185592</v>
      </c>
      <c r="I12" s="296">
        <f t="shared" si="0"/>
        <v>0</v>
      </c>
      <c r="J12" s="205"/>
      <c r="K12" s="200">
        <v>185592</v>
      </c>
      <c r="L12" s="204"/>
      <c r="M12" s="205"/>
      <c r="N12" s="200">
        <v>185592</v>
      </c>
      <c r="O12" s="204"/>
      <c r="P12" s="205"/>
      <c r="Q12" s="200">
        <v>185592</v>
      </c>
      <c r="R12" s="204"/>
      <c r="S12" s="205"/>
      <c r="T12" s="200">
        <v>185592</v>
      </c>
      <c r="U12" s="203"/>
    </row>
    <row r="13" spans="1:21" ht="26.25" customHeight="1" x14ac:dyDescent="0.35">
      <c r="A13" s="75"/>
      <c r="B13" s="357"/>
      <c r="C13" s="197" t="s">
        <v>234</v>
      </c>
      <c r="D13" s="198">
        <v>4</v>
      </c>
      <c r="E13" s="198">
        <v>15</v>
      </c>
      <c r="F13" s="198">
        <v>26</v>
      </c>
      <c r="G13" s="199">
        <v>9</v>
      </c>
      <c r="H13" s="200">
        <v>57795</v>
      </c>
      <c r="I13" s="296">
        <f t="shared" si="0"/>
        <v>346770</v>
      </c>
      <c r="J13" s="205"/>
      <c r="K13" s="200">
        <v>57795</v>
      </c>
      <c r="L13" s="204"/>
      <c r="M13" s="205"/>
      <c r="N13" s="200">
        <v>57795</v>
      </c>
      <c r="O13" s="201"/>
      <c r="P13" s="202"/>
      <c r="Q13" s="200">
        <v>57795</v>
      </c>
      <c r="R13" s="204"/>
      <c r="S13" s="205"/>
      <c r="T13" s="200">
        <v>57795</v>
      </c>
      <c r="U13" s="203"/>
    </row>
    <row r="14" spans="1:21" ht="26.25" customHeight="1" x14ac:dyDescent="0.35">
      <c r="A14" s="75"/>
      <c r="B14" s="357"/>
      <c r="C14" s="197" t="s">
        <v>235</v>
      </c>
      <c r="D14" s="198">
        <v>4</v>
      </c>
      <c r="E14" s="198">
        <v>9</v>
      </c>
      <c r="F14" s="198">
        <v>14</v>
      </c>
      <c r="G14" s="199">
        <v>6</v>
      </c>
      <c r="H14" s="200">
        <v>50000</v>
      </c>
      <c r="I14" s="204">
        <f t="shared" si="0"/>
        <v>150000</v>
      </c>
      <c r="J14" s="205"/>
      <c r="K14" s="200">
        <v>50000</v>
      </c>
      <c r="L14" s="204"/>
      <c r="M14" s="205"/>
      <c r="N14" s="200">
        <v>50000</v>
      </c>
      <c r="O14" s="201"/>
      <c r="P14" s="202"/>
      <c r="Q14" s="200">
        <v>50000</v>
      </c>
      <c r="R14" s="204"/>
      <c r="S14" s="205"/>
      <c r="T14" s="200">
        <v>50000</v>
      </c>
      <c r="U14" s="203"/>
    </row>
    <row r="15" spans="1:21" ht="26.25" customHeight="1" x14ac:dyDescent="0.35">
      <c r="A15" s="75"/>
      <c r="B15" s="357"/>
      <c r="C15" s="197" t="s">
        <v>236</v>
      </c>
      <c r="D15" s="198">
        <v>4</v>
      </c>
      <c r="E15" s="198">
        <v>7</v>
      </c>
      <c r="F15" s="198">
        <v>10</v>
      </c>
      <c r="G15" s="206">
        <v>13</v>
      </c>
      <c r="H15" s="200">
        <v>83333</v>
      </c>
      <c r="I15" s="296">
        <f t="shared" si="0"/>
        <v>-249999</v>
      </c>
      <c r="J15" s="205"/>
      <c r="K15" s="200">
        <v>83333</v>
      </c>
      <c r="L15" s="208"/>
      <c r="M15" s="205"/>
      <c r="N15" s="200">
        <v>83333</v>
      </c>
      <c r="O15" s="209"/>
      <c r="P15" s="202"/>
      <c r="Q15" s="200">
        <v>83333</v>
      </c>
      <c r="R15" s="208"/>
      <c r="S15" s="205"/>
      <c r="T15" s="200">
        <v>83333</v>
      </c>
      <c r="U15" s="210"/>
    </row>
    <row r="16" spans="1:21" ht="18" customHeight="1" thickBot="1" x14ac:dyDescent="0.4">
      <c r="A16" s="75"/>
      <c r="B16" s="211"/>
      <c r="C16" s="297" t="s">
        <v>288</v>
      </c>
      <c r="D16" s="212"/>
      <c r="E16" s="212"/>
      <c r="F16" s="212"/>
      <c r="G16" s="212"/>
      <c r="H16" s="213"/>
      <c r="I16" s="214">
        <f>SUM(I10:I15)</f>
        <v>758382</v>
      </c>
      <c r="J16" s="212"/>
      <c r="K16" s="213"/>
      <c r="L16" s="214"/>
      <c r="M16" s="212"/>
      <c r="N16" s="213"/>
      <c r="O16" s="215"/>
      <c r="P16" s="216"/>
      <c r="Q16" s="213"/>
      <c r="R16" s="214"/>
      <c r="S16" s="212"/>
      <c r="T16" s="213"/>
      <c r="U16" s="217"/>
    </row>
    <row r="17" spans="1:21" ht="26.25" customHeight="1" thickTop="1" x14ac:dyDescent="0.35">
      <c r="A17" s="218"/>
      <c r="B17" s="358" t="s">
        <v>237</v>
      </c>
      <c r="C17" s="219"/>
      <c r="D17" s="220"/>
      <c r="E17" s="220"/>
      <c r="F17" s="220"/>
      <c r="G17" s="220"/>
      <c r="H17" s="221" t="s">
        <v>238</v>
      </c>
      <c r="I17" s="222"/>
      <c r="J17" s="223"/>
      <c r="K17" s="221" t="s">
        <v>238</v>
      </c>
      <c r="L17" s="222"/>
      <c r="M17" s="223"/>
      <c r="N17" s="221" t="s">
        <v>238</v>
      </c>
      <c r="O17" s="224"/>
      <c r="P17" s="225"/>
      <c r="Q17" s="221" t="s">
        <v>238</v>
      </c>
      <c r="R17" s="222"/>
      <c r="S17" s="223"/>
      <c r="T17" s="221" t="s">
        <v>238</v>
      </c>
      <c r="U17" s="226"/>
    </row>
    <row r="18" spans="1:21" ht="26.25" customHeight="1" x14ac:dyDescent="0.35">
      <c r="A18" s="218"/>
      <c r="B18" s="359"/>
      <c r="C18" s="197" t="s">
        <v>231</v>
      </c>
      <c r="D18" s="198">
        <v>23</v>
      </c>
      <c r="E18" s="198">
        <v>73</v>
      </c>
      <c r="F18" s="198">
        <v>123</v>
      </c>
      <c r="G18" s="199">
        <v>105</v>
      </c>
      <c r="H18" s="200">
        <v>63173</v>
      </c>
      <c r="I18" s="296">
        <f t="shared" ref="I18:I23" si="1">+(E18-MAX(MIN(G18,F18),D18))*H18</f>
        <v>-2021536</v>
      </c>
      <c r="J18" s="205"/>
      <c r="K18" s="200">
        <v>63173</v>
      </c>
      <c r="L18" s="208"/>
      <c r="M18" s="205"/>
      <c r="N18" s="200">
        <v>63173</v>
      </c>
      <c r="O18" s="209"/>
      <c r="P18" s="202"/>
      <c r="Q18" s="200">
        <v>63173</v>
      </c>
      <c r="R18" s="208"/>
      <c r="S18" s="205"/>
      <c r="T18" s="200">
        <v>63173</v>
      </c>
      <c r="U18" s="210"/>
    </row>
    <row r="19" spans="1:21" ht="26.25" customHeight="1" x14ac:dyDescent="0.35">
      <c r="A19" s="218"/>
      <c r="B19" s="359"/>
      <c r="C19" s="197" t="s">
        <v>232</v>
      </c>
      <c r="D19" s="198">
        <v>27</v>
      </c>
      <c r="E19" s="198">
        <v>74</v>
      </c>
      <c r="F19" s="198">
        <v>121</v>
      </c>
      <c r="G19" s="199">
        <v>80.8</v>
      </c>
      <c r="H19" s="200">
        <v>61683</v>
      </c>
      <c r="I19" s="296">
        <f t="shared" si="1"/>
        <v>-419444.39999999985</v>
      </c>
      <c r="J19" s="205"/>
      <c r="K19" s="200">
        <v>61683</v>
      </c>
      <c r="L19" s="208"/>
      <c r="M19" s="205"/>
      <c r="N19" s="200">
        <v>61683</v>
      </c>
      <c r="O19" s="207"/>
      <c r="P19" s="205"/>
      <c r="Q19" s="200">
        <v>61683</v>
      </c>
      <c r="R19" s="208"/>
      <c r="S19" s="205"/>
      <c r="T19" s="200">
        <v>61683</v>
      </c>
      <c r="U19" s="210"/>
    </row>
    <row r="20" spans="1:21" ht="26.25" customHeight="1" x14ac:dyDescent="0.35">
      <c r="A20" s="218"/>
      <c r="B20" s="359"/>
      <c r="C20" s="197" t="s">
        <v>233</v>
      </c>
      <c r="D20" s="198">
        <v>15</v>
      </c>
      <c r="E20" s="198">
        <v>66</v>
      </c>
      <c r="F20" s="198">
        <v>117</v>
      </c>
      <c r="G20" s="199">
        <v>90</v>
      </c>
      <c r="H20" s="200">
        <v>7278</v>
      </c>
      <c r="I20" s="296">
        <f t="shared" si="1"/>
        <v>-174672</v>
      </c>
      <c r="J20" s="205"/>
      <c r="K20" s="200">
        <v>7278</v>
      </c>
      <c r="L20" s="208"/>
      <c r="M20" s="205"/>
      <c r="N20" s="200">
        <v>7278</v>
      </c>
      <c r="O20" s="209"/>
      <c r="P20" s="202"/>
      <c r="Q20" s="200">
        <v>7278</v>
      </c>
      <c r="R20" s="208"/>
      <c r="S20" s="205"/>
      <c r="T20" s="200">
        <v>7278</v>
      </c>
      <c r="U20" s="210"/>
    </row>
    <row r="21" spans="1:21" ht="26.25" customHeight="1" x14ac:dyDescent="0.35">
      <c r="A21" s="218"/>
      <c r="B21" s="359"/>
      <c r="C21" s="197" t="s">
        <v>234</v>
      </c>
      <c r="D21" s="198">
        <v>0</v>
      </c>
      <c r="E21" s="198">
        <v>104</v>
      </c>
      <c r="F21" s="198">
        <v>208</v>
      </c>
      <c r="G21" s="206">
        <v>395.6</v>
      </c>
      <c r="H21" s="200">
        <v>6113</v>
      </c>
      <c r="I21" s="296">
        <f t="shared" si="1"/>
        <v>-635752</v>
      </c>
      <c r="J21" s="205"/>
      <c r="K21" s="200">
        <v>6113</v>
      </c>
      <c r="L21" s="208"/>
      <c r="M21" s="205"/>
      <c r="N21" s="200">
        <v>6113</v>
      </c>
      <c r="O21" s="207"/>
      <c r="P21" s="205"/>
      <c r="Q21" s="200">
        <v>6113</v>
      </c>
      <c r="R21" s="208"/>
      <c r="S21" s="205"/>
      <c r="T21" s="200">
        <v>6113</v>
      </c>
      <c r="U21" s="210"/>
    </row>
    <row r="22" spans="1:21" ht="26.25" customHeight="1" x14ac:dyDescent="0.35">
      <c r="A22" s="218"/>
      <c r="B22" s="359"/>
      <c r="C22" s="197" t="s">
        <v>235</v>
      </c>
      <c r="D22" s="198">
        <v>30</v>
      </c>
      <c r="E22" s="198">
        <v>225</v>
      </c>
      <c r="F22" s="198">
        <v>420</v>
      </c>
      <c r="G22" s="199">
        <v>84.8</v>
      </c>
      <c r="H22" s="200">
        <v>1282</v>
      </c>
      <c r="I22" s="204">
        <f t="shared" si="1"/>
        <v>179736.4</v>
      </c>
      <c r="J22" s="205"/>
      <c r="K22" s="200">
        <v>1282</v>
      </c>
      <c r="L22" s="204"/>
      <c r="M22" s="205"/>
      <c r="N22" s="200">
        <v>1282</v>
      </c>
      <c r="O22" s="201"/>
      <c r="P22" s="202"/>
      <c r="Q22" s="200">
        <v>1282</v>
      </c>
      <c r="R22" s="204"/>
      <c r="S22" s="205"/>
      <c r="T22" s="200">
        <v>1282</v>
      </c>
      <c r="U22" s="203"/>
    </row>
    <row r="23" spans="1:21" ht="26.25" customHeight="1" x14ac:dyDescent="0.35">
      <c r="A23" s="218"/>
      <c r="B23" s="359"/>
      <c r="C23" s="197" t="s">
        <v>236</v>
      </c>
      <c r="D23" s="198">
        <v>0</v>
      </c>
      <c r="E23" s="198">
        <v>123</v>
      </c>
      <c r="F23" s="198">
        <v>246</v>
      </c>
      <c r="G23" s="199">
        <v>193.3</v>
      </c>
      <c r="H23" s="200">
        <v>2033</v>
      </c>
      <c r="I23" s="296">
        <f t="shared" si="1"/>
        <v>-142919.90000000002</v>
      </c>
      <c r="J23" s="205"/>
      <c r="K23" s="200">
        <v>2033</v>
      </c>
      <c r="L23" s="208"/>
      <c r="M23" s="205"/>
      <c r="N23" s="200">
        <v>2033</v>
      </c>
      <c r="O23" s="209"/>
      <c r="P23" s="202"/>
      <c r="Q23" s="200">
        <v>2033</v>
      </c>
      <c r="R23" s="208"/>
      <c r="S23" s="205"/>
      <c r="T23" s="200">
        <v>2033</v>
      </c>
      <c r="U23" s="210"/>
    </row>
    <row r="24" spans="1:21" ht="18" customHeight="1" thickBot="1" x14ac:dyDescent="0.4">
      <c r="A24" s="218"/>
      <c r="B24" s="359"/>
      <c r="C24" s="297" t="s">
        <v>288</v>
      </c>
      <c r="D24" s="212"/>
      <c r="E24" s="212"/>
      <c r="F24" s="212"/>
      <c r="G24" s="212"/>
      <c r="H24" s="213"/>
      <c r="I24" s="214">
        <f>SUM(I18:I23)</f>
        <v>-3214587.9</v>
      </c>
      <c r="J24" s="212"/>
      <c r="K24" s="213"/>
      <c r="L24" s="214"/>
      <c r="M24" s="212"/>
      <c r="N24" s="213"/>
      <c r="O24" s="215"/>
      <c r="P24" s="216"/>
      <c r="Q24" s="213"/>
      <c r="R24" s="214"/>
      <c r="S24" s="212"/>
      <c r="T24" s="213"/>
      <c r="U24" s="217"/>
    </row>
    <row r="25" spans="1:21" ht="15" thickTop="1" x14ac:dyDescent="0.35">
      <c r="A25" s="75"/>
      <c r="B25" s="227"/>
      <c r="C25" s="75"/>
      <c r="D25" s="75"/>
      <c r="E25" s="75"/>
      <c r="F25" s="75"/>
      <c r="G25" s="75"/>
      <c r="H25" s="75"/>
      <c r="I25" s="75"/>
      <c r="J25" s="228"/>
      <c r="K25" s="75"/>
      <c r="L25" s="75"/>
      <c r="M25" s="228"/>
      <c r="N25" s="75"/>
      <c r="O25" s="75"/>
      <c r="P25" s="75"/>
      <c r="Q25" s="75"/>
      <c r="R25" s="75"/>
      <c r="S25" s="75"/>
      <c r="T25" s="75"/>
      <c r="U25" s="75"/>
    </row>
    <row r="26" spans="1:21" x14ac:dyDescent="0.35">
      <c r="A26" s="75"/>
      <c r="B26" s="75"/>
      <c r="C26" s="75"/>
      <c r="D26" s="75"/>
      <c r="E26" s="75"/>
      <c r="F26" s="75"/>
      <c r="G26" s="75"/>
      <c r="H26" s="75"/>
      <c r="I26" s="75"/>
      <c r="J26" s="75"/>
      <c r="K26" s="75"/>
      <c r="L26" s="75"/>
      <c r="M26" s="75"/>
      <c r="N26" s="75"/>
      <c r="O26" s="75"/>
      <c r="P26" s="75"/>
      <c r="Q26" s="75"/>
      <c r="R26" s="75"/>
      <c r="S26" s="75"/>
      <c r="T26" s="75"/>
      <c r="U26" s="75"/>
    </row>
  </sheetData>
  <mergeCells count="9">
    <mergeCell ref="B9:B15"/>
    <mergeCell ref="B17:B24"/>
    <mergeCell ref="A3:U3"/>
    <mergeCell ref="D7:F7"/>
    <mergeCell ref="G7:I7"/>
    <mergeCell ref="J7:L7"/>
    <mergeCell ref="M7:O7"/>
    <mergeCell ref="P7:R7"/>
    <mergeCell ref="S7:U7"/>
  </mergeCells>
  <pageMargins left="0.70866141732283472" right="0.70866141732283472" top="0.74803149606299213" bottom="0.74803149606299213" header="0.31496062992125984" footer="0.31496062992125984"/>
  <pageSetup paperSize="9" scale="41" orientation="landscape" r:id="rId1"/>
  <headerFooter>
    <oddHeader>&amp;F</oddHeader>
    <oddFoote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9EB43-D858-41E3-852A-BDD324B511A3}">
  <sheetPr>
    <tabColor rgb="FF002060"/>
    <pageSetUpPr fitToPage="1"/>
  </sheetPr>
  <dimension ref="A1:S36"/>
  <sheetViews>
    <sheetView view="pageBreakPreview" zoomScale="60" zoomScaleNormal="55" workbookViewId="0"/>
  </sheetViews>
  <sheetFormatPr defaultRowHeight="14.5" x14ac:dyDescent="0.35"/>
  <cols>
    <col min="1" max="1" width="4.54296875" customWidth="1"/>
    <col min="2" max="2" width="35.81640625" customWidth="1"/>
    <col min="3" max="22" width="17.7265625" customWidth="1"/>
  </cols>
  <sheetData>
    <row r="1" spans="1:19" ht="36.75" customHeight="1" x14ac:dyDescent="0.5">
      <c r="A1" s="98"/>
      <c r="B1" s="98"/>
      <c r="C1" s="98"/>
      <c r="D1" s="98"/>
      <c r="E1" s="98"/>
      <c r="F1" s="98"/>
      <c r="G1" s="98"/>
      <c r="H1" s="75"/>
      <c r="I1" s="75"/>
      <c r="J1" s="75"/>
      <c r="K1" s="75"/>
      <c r="L1" s="75"/>
      <c r="M1" s="75"/>
      <c r="N1" s="75"/>
      <c r="O1" s="75"/>
      <c r="P1" s="75"/>
      <c r="Q1" s="75"/>
      <c r="R1" s="75"/>
    </row>
    <row r="2" spans="1:19" ht="31" x14ac:dyDescent="0.35">
      <c r="A2" s="182" t="s">
        <v>239</v>
      </c>
      <c r="B2" s="182"/>
      <c r="C2" s="182"/>
      <c r="D2" s="182"/>
      <c r="E2" s="182"/>
      <c r="F2" s="182"/>
      <c r="G2" s="182"/>
      <c r="H2" s="182"/>
      <c r="I2" s="182"/>
      <c r="J2" s="182"/>
      <c r="K2" s="182"/>
      <c r="L2" s="182"/>
      <c r="M2" s="182"/>
      <c r="N2" s="182"/>
      <c r="O2" s="182"/>
      <c r="P2" s="182"/>
      <c r="Q2" s="182"/>
      <c r="R2" s="182"/>
    </row>
    <row r="3" spans="1:19" x14ac:dyDescent="0.35">
      <c r="A3" s="75"/>
      <c r="B3" s="75"/>
      <c r="C3" s="75"/>
      <c r="D3" s="75"/>
      <c r="E3" s="75"/>
      <c r="F3" s="75"/>
      <c r="G3" s="75"/>
      <c r="H3" s="75"/>
      <c r="I3" s="75"/>
      <c r="J3" s="75"/>
      <c r="K3" s="75"/>
      <c r="L3" s="75"/>
      <c r="M3" s="75"/>
      <c r="N3" s="75"/>
      <c r="O3" s="75"/>
      <c r="P3" s="75"/>
      <c r="Q3" s="75"/>
      <c r="R3" s="75"/>
    </row>
    <row r="4" spans="1:19" ht="18.5" x14ac:dyDescent="0.35">
      <c r="A4" s="229" t="s">
        <v>240</v>
      </c>
      <c r="B4" s="229"/>
      <c r="C4" s="229"/>
      <c r="D4" s="229"/>
      <c r="E4" s="229"/>
      <c r="F4" s="75"/>
      <c r="G4" s="75"/>
      <c r="H4" s="75"/>
      <c r="I4" s="75"/>
      <c r="J4" s="75"/>
      <c r="K4" s="75"/>
      <c r="L4" s="75"/>
      <c r="M4" s="75"/>
      <c r="N4" s="75"/>
      <c r="O4" s="75"/>
      <c r="P4" s="75"/>
      <c r="Q4" s="75"/>
      <c r="R4" s="75"/>
    </row>
    <row r="5" spans="1:19" ht="120.75" customHeight="1" x14ac:dyDescent="0.35">
      <c r="A5" s="363" t="s">
        <v>241</v>
      </c>
      <c r="B5" s="363"/>
      <c r="C5" s="363"/>
      <c r="D5" s="363"/>
      <c r="E5" s="363"/>
      <c r="F5" s="363"/>
      <c r="G5" s="363"/>
      <c r="H5" s="363"/>
      <c r="I5" s="363"/>
      <c r="J5" s="363"/>
      <c r="K5" s="363"/>
      <c r="L5" s="363"/>
      <c r="M5" s="363"/>
      <c r="N5" s="363"/>
      <c r="O5" s="363"/>
      <c r="P5" s="363"/>
      <c r="Q5" s="363"/>
      <c r="R5" s="363"/>
    </row>
    <row r="6" spans="1:19" ht="15.75" customHeight="1" x14ac:dyDescent="0.35">
      <c r="A6" s="230"/>
      <c r="B6" s="230"/>
      <c r="C6" s="230"/>
      <c r="D6" s="230"/>
      <c r="E6" s="230"/>
      <c r="F6" s="230"/>
      <c r="G6" s="230"/>
      <c r="H6" s="230"/>
      <c r="I6" s="230"/>
      <c r="J6" s="230"/>
      <c r="K6" s="230"/>
      <c r="L6" s="75"/>
      <c r="M6" s="75"/>
      <c r="N6" s="75"/>
      <c r="O6" s="75"/>
      <c r="P6" s="75"/>
      <c r="Q6" s="75"/>
      <c r="R6" s="75"/>
    </row>
    <row r="7" spans="1:19" x14ac:dyDescent="0.35">
      <c r="A7" s="75" t="s">
        <v>242</v>
      </c>
      <c r="B7" s="75"/>
      <c r="C7" s="75"/>
      <c r="D7" s="75"/>
      <c r="E7" s="75"/>
      <c r="F7" s="75"/>
      <c r="G7" s="75"/>
      <c r="H7" s="75"/>
      <c r="I7" s="75"/>
      <c r="J7" s="75"/>
      <c r="K7" s="75"/>
      <c r="L7" s="75"/>
      <c r="M7" s="75"/>
      <c r="N7" s="75"/>
      <c r="O7" s="75"/>
      <c r="P7" s="75"/>
      <c r="Q7" s="75"/>
      <c r="R7" s="75"/>
    </row>
    <row r="8" spans="1:19" x14ac:dyDescent="0.35">
      <c r="A8" s="75"/>
      <c r="B8" s="75"/>
      <c r="C8" s="75"/>
      <c r="D8" s="75"/>
      <c r="E8" s="75"/>
      <c r="F8" s="75"/>
      <c r="G8" s="75"/>
      <c r="H8" s="75"/>
      <c r="I8" s="75"/>
      <c r="J8" s="75"/>
      <c r="K8" s="75"/>
      <c r="L8" s="75"/>
      <c r="M8" s="75"/>
      <c r="N8" s="75"/>
      <c r="O8" s="75"/>
      <c r="P8" s="75"/>
      <c r="Q8" s="75"/>
      <c r="R8" s="75"/>
    </row>
    <row r="9" spans="1:19" ht="42.75" customHeight="1" x14ac:dyDescent="0.35">
      <c r="A9" s="75"/>
      <c r="B9" s="287" t="s">
        <v>224</v>
      </c>
      <c r="C9" s="288" t="s">
        <v>225</v>
      </c>
      <c r="D9" s="289" t="s">
        <v>226</v>
      </c>
      <c r="E9" s="289" t="s">
        <v>227</v>
      </c>
      <c r="F9" s="289" t="s">
        <v>243</v>
      </c>
      <c r="G9" s="289" t="s">
        <v>228</v>
      </c>
      <c r="H9" s="290" t="s">
        <v>244</v>
      </c>
      <c r="I9" s="291" t="s">
        <v>245</v>
      </c>
      <c r="J9" s="292" t="s">
        <v>246</v>
      </c>
      <c r="K9" s="291" t="s">
        <v>247</v>
      </c>
      <c r="L9" s="292" t="s">
        <v>248</v>
      </c>
      <c r="M9" s="291" t="s">
        <v>249</v>
      </c>
      <c r="N9" s="292" t="s">
        <v>250</v>
      </c>
      <c r="O9" s="291" t="s">
        <v>251</v>
      </c>
      <c r="P9" s="292" t="s">
        <v>252</v>
      </c>
      <c r="Q9" s="291" t="s">
        <v>253</v>
      </c>
      <c r="R9" s="292" t="s">
        <v>254</v>
      </c>
    </row>
    <row r="10" spans="1:19" ht="21.75" customHeight="1" x14ac:dyDescent="0.35">
      <c r="A10" s="75"/>
      <c r="B10" s="232" t="s">
        <v>255</v>
      </c>
      <c r="C10" s="185"/>
      <c r="D10" s="193"/>
      <c r="E10" s="193"/>
      <c r="F10" s="193"/>
      <c r="G10" s="193" t="s">
        <v>256</v>
      </c>
      <c r="H10" s="184"/>
      <c r="I10" s="233"/>
      <c r="J10" s="184"/>
      <c r="K10" s="233"/>
      <c r="L10" s="184"/>
      <c r="M10" s="233"/>
      <c r="N10" s="184"/>
      <c r="O10" s="233"/>
      <c r="P10" s="184"/>
      <c r="Q10" s="233"/>
      <c r="R10" s="184"/>
      <c r="S10" s="41"/>
    </row>
    <row r="11" spans="1:19" ht="18" customHeight="1" x14ac:dyDescent="0.35">
      <c r="A11" s="75"/>
      <c r="B11" s="234" t="s">
        <v>257</v>
      </c>
      <c r="C11" s="235">
        <v>0.99</v>
      </c>
      <c r="D11" s="235">
        <v>0.98</v>
      </c>
      <c r="E11" s="235">
        <v>0.97</v>
      </c>
      <c r="F11" s="235">
        <v>0.96</v>
      </c>
      <c r="G11" s="236">
        <v>1000000</v>
      </c>
      <c r="H11" s="237">
        <v>1000000</v>
      </c>
      <c r="I11" s="238">
        <v>0.98219999999999996</v>
      </c>
      <c r="J11" s="237">
        <f>(I11-D11)*G11*100</f>
        <v>219999.99999999796</v>
      </c>
      <c r="K11" s="239"/>
      <c r="L11" s="237"/>
      <c r="M11" s="239"/>
      <c r="N11" s="237"/>
      <c r="O11" s="239"/>
      <c r="P11" s="237"/>
      <c r="Q11" s="239"/>
      <c r="R11" s="240"/>
    </row>
    <row r="12" spans="1:19" ht="18.75" customHeight="1" x14ac:dyDescent="0.35">
      <c r="A12" s="75"/>
      <c r="B12" s="232" t="s">
        <v>258</v>
      </c>
      <c r="C12" s="241"/>
      <c r="D12" s="242"/>
      <c r="E12" s="242"/>
      <c r="F12" s="242"/>
      <c r="G12" s="196" t="s">
        <v>256</v>
      </c>
      <c r="H12" s="243"/>
      <c r="I12" s="244"/>
      <c r="J12" s="245"/>
      <c r="K12" s="246"/>
      <c r="L12" s="243"/>
      <c r="M12" s="244"/>
      <c r="N12" s="245"/>
      <c r="O12" s="246"/>
      <c r="P12" s="245"/>
      <c r="Q12" s="246"/>
      <c r="R12" s="243"/>
    </row>
    <row r="13" spans="1:19" ht="16.5" customHeight="1" x14ac:dyDescent="0.35">
      <c r="A13" s="75"/>
      <c r="B13" s="234" t="s">
        <v>259</v>
      </c>
      <c r="C13" s="272">
        <v>0.98619999999999997</v>
      </c>
      <c r="D13" s="273">
        <v>0.98250000000000004</v>
      </c>
      <c r="E13" s="273">
        <v>0.97870000000000001</v>
      </c>
      <c r="F13" s="273">
        <v>0.97450000000000003</v>
      </c>
      <c r="G13" s="274">
        <v>5320564</v>
      </c>
      <c r="H13" s="275">
        <v>2021814</v>
      </c>
      <c r="I13" s="276">
        <v>0.98499999999999999</v>
      </c>
      <c r="J13" s="275">
        <f>(I13-D13)*G13*100</f>
        <v>1330140.9999999716</v>
      </c>
      <c r="K13" s="277"/>
      <c r="L13" s="275"/>
      <c r="M13" s="277"/>
      <c r="N13" s="275"/>
      <c r="O13" s="277"/>
      <c r="P13" s="275"/>
      <c r="Q13" s="277"/>
      <c r="R13" s="275"/>
    </row>
    <row r="14" spans="1:19" x14ac:dyDescent="0.35">
      <c r="A14" s="75"/>
      <c r="B14" s="75"/>
      <c r="C14" s="75"/>
      <c r="D14" s="75"/>
      <c r="E14" s="75"/>
      <c r="F14" s="75"/>
      <c r="G14" s="75"/>
      <c r="H14" s="75"/>
      <c r="I14" s="75"/>
      <c r="J14" s="75"/>
      <c r="K14" s="75"/>
      <c r="L14" s="75"/>
      <c r="M14" s="75"/>
      <c r="N14" s="75"/>
      <c r="O14" s="75"/>
      <c r="P14" s="75"/>
      <c r="Q14" s="75"/>
      <c r="R14" s="75"/>
    </row>
    <row r="15" spans="1:19" ht="16.5" customHeight="1" x14ac:dyDescent="0.35">
      <c r="A15" s="247"/>
      <c r="B15" s="248" t="s">
        <v>260</v>
      </c>
      <c r="C15" s="249"/>
      <c r="D15" s="250"/>
      <c r="E15" s="250"/>
      <c r="F15" s="250"/>
      <c r="G15" s="250"/>
      <c r="H15" s="250"/>
      <c r="I15" s="251" t="s">
        <v>261</v>
      </c>
      <c r="J15" s="250"/>
      <c r="K15" s="252"/>
      <c r="L15" s="250"/>
      <c r="M15" s="252"/>
      <c r="N15" s="253"/>
      <c r="O15" s="254"/>
      <c r="P15" s="250"/>
      <c r="Q15" s="252"/>
      <c r="R15" s="250"/>
      <c r="S15" s="41"/>
    </row>
    <row r="16" spans="1:19" ht="21" customHeight="1" x14ac:dyDescent="0.35">
      <c r="A16" s="75"/>
      <c r="B16" s="255" t="s">
        <v>262</v>
      </c>
      <c r="C16" s="250"/>
      <c r="D16" s="250"/>
      <c r="E16" s="250"/>
      <c r="F16" s="250"/>
      <c r="G16" s="250"/>
      <c r="H16" s="256"/>
      <c r="I16" s="257" t="s">
        <v>261</v>
      </c>
      <c r="J16" s="250"/>
      <c r="K16" s="252"/>
      <c r="L16" s="250"/>
      <c r="M16" s="252"/>
      <c r="N16" s="253"/>
      <c r="O16" s="254"/>
      <c r="P16" s="250"/>
      <c r="Q16" s="252"/>
      <c r="R16" s="250"/>
      <c r="S16" s="41"/>
    </row>
    <row r="17" spans="1:18" x14ac:dyDescent="0.35">
      <c r="A17" s="75"/>
      <c r="B17" s="75"/>
      <c r="C17" s="75"/>
      <c r="D17" s="75"/>
      <c r="E17" s="75"/>
      <c r="F17" s="75"/>
      <c r="G17" s="75"/>
      <c r="H17" s="75"/>
      <c r="I17" s="75"/>
      <c r="J17" s="75"/>
      <c r="K17" s="75"/>
      <c r="L17" s="75"/>
      <c r="M17" s="75"/>
      <c r="N17" s="75"/>
      <c r="O17" s="75"/>
      <c r="P17" s="75"/>
      <c r="Q17" s="75"/>
      <c r="R17" s="75"/>
    </row>
    <row r="18" spans="1:18" x14ac:dyDescent="0.35">
      <c r="A18" s="75"/>
      <c r="B18" s="75"/>
      <c r="C18" s="75"/>
      <c r="D18" s="75"/>
      <c r="E18" s="75"/>
      <c r="F18" s="75"/>
      <c r="G18" s="75"/>
      <c r="H18" s="75"/>
      <c r="I18" s="75"/>
      <c r="J18" s="75"/>
      <c r="K18" s="75"/>
      <c r="L18" s="75"/>
      <c r="M18" s="75"/>
      <c r="N18" s="75"/>
      <c r="O18" s="75"/>
      <c r="P18" s="75"/>
      <c r="Q18" s="75"/>
      <c r="R18" s="75"/>
    </row>
    <row r="19" spans="1:18" ht="18.5" x14ac:dyDescent="0.35">
      <c r="A19" s="229" t="s">
        <v>263</v>
      </c>
      <c r="B19" s="229"/>
      <c r="C19" s="229"/>
      <c r="D19" s="229"/>
      <c r="E19" s="229"/>
      <c r="F19" s="258"/>
      <c r="G19" s="258"/>
      <c r="H19" s="75"/>
      <c r="I19" s="75"/>
      <c r="J19" s="75"/>
      <c r="K19" s="75"/>
      <c r="L19" s="75"/>
      <c r="M19" s="75"/>
      <c r="N19" s="75"/>
      <c r="O19" s="75"/>
      <c r="P19" s="75"/>
      <c r="Q19" s="75"/>
      <c r="R19" s="75"/>
    </row>
    <row r="20" spans="1:18" ht="135.75" customHeight="1" x14ac:dyDescent="0.35">
      <c r="A20" s="363" t="s">
        <v>264</v>
      </c>
      <c r="B20" s="363"/>
      <c r="C20" s="363"/>
      <c r="D20" s="363"/>
      <c r="E20" s="363"/>
      <c r="F20" s="363"/>
      <c r="G20" s="363"/>
      <c r="H20" s="363"/>
      <c r="I20" s="363"/>
      <c r="J20" s="363"/>
      <c r="K20" s="363"/>
      <c r="L20" s="75"/>
      <c r="M20" s="75"/>
      <c r="N20" s="75"/>
      <c r="O20" s="75"/>
      <c r="P20" s="75"/>
      <c r="Q20" s="75"/>
      <c r="R20" s="75"/>
    </row>
    <row r="21" spans="1:18" x14ac:dyDescent="0.35">
      <c r="A21" s="75"/>
      <c r="B21" s="75"/>
      <c r="C21" s="75"/>
      <c r="D21" s="75"/>
      <c r="E21" s="75"/>
      <c r="F21" s="75"/>
      <c r="G21" s="75"/>
      <c r="H21" s="75"/>
      <c r="I21" s="75"/>
      <c r="J21" s="75"/>
      <c r="K21" s="75"/>
      <c r="L21" s="75"/>
      <c r="M21" s="75"/>
      <c r="N21" s="75"/>
      <c r="O21" s="75"/>
      <c r="P21" s="75"/>
      <c r="Q21" s="75"/>
      <c r="R21" s="75"/>
    </row>
    <row r="22" spans="1:18" x14ac:dyDescent="0.35">
      <c r="A22" s="78" t="s">
        <v>265</v>
      </c>
      <c r="B22" s="78"/>
      <c r="C22" s="78"/>
      <c r="D22" s="78"/>
      <c r="E22" s="78"/>
      <c r="F22" s="78"/>
      <c r="G22" s="78"/>
      <c r="H22" s="75"/>
      <c r="I22" s="75"/>
      <c r="J22" s="75"/>
      <c r="K22" s="75"/>
      <c r="L22" s="75"/>
      <c r="M22" s="75"/>
      <c r="N22" s="75"/>
      <c r="O22" s="75"/>
      <c r="P22" s="75"/>
      <c r="Q22" s="75"/>
      <c r="R22" s="75"/>
    </row>
    <row r="23" spans="1:18" x14ac:dyDescent="0.35">
      <c r="A23" s="75" t="s">
        <v>266</v>
      </c>
      <c r="B23" s="75"/>
      <c r="C23" s="75"/>
      <c r="D23" s="75"/>
      <c r="E23" s="75"/>
      <c r="F23" s="78"/>
      <c r="G23" s="78"/>
      <c r="H23" s="75"/>
      <c r="I23" s="75"/>
      <c r="J23" s="75"/>
      <c r="K23" s="75"/>
      <c r="L23" s="75"/>
      <c r="M23" s="75"/>
      <c r="N23" s="75"/>
      <c r="O23" s="75"/>
      <c r="P23" s="75"/>
      <c r="Q23" s="75"/>
      <c r="R23" s="75"/>
    </row>
    <row r="24" spans="1:18" x14ac:dyDescent="0.35">
      <c r="A24" s="75"/>
      <c r="B24" s="75"/>
      <c r="C24" s="75"/>
      <c r="D24" s="75"/>
      <c r="E24" s="75"/>
      <c r="F24" s="75"/>
      <c r="G24" s="75"/>
      <c r="H24" s="75"/>
      <c r="I24" s="75"/>
      <c r="J24" s="75"/>
      <c r="K24" s="75"/>
      <c r="L24" s="75"/>
      <c r="M24" s="75"/>
      <c r="N24" s="75"/>
      <c r="O24" s="75"/>
      <c r="P24" s="75"/>
      <c r="Q24" s="75"/>
      <c r="R24" s="75"/>
    </row>
    <row r="25" spans="1:18" ht="44.5" customHeight="1" x14ac:dyDescent="0.35">
      <c r="A25" s="75"/>
      <c r="B25" s="293" t="s">
        <v>267</v>
      </c>
      <c r="C25" s="294" t="s">
        <v>268</v>
      </c>
      <c r="D25" s="295" t="s">
        <v>269</v>
      </c>
      <c r="E25" s="294" t="s">
        <v>270</v>
      </c>
      <c r="F25" s="295" t="s">
        <v>271</v>
      </c>
      <c r="G25" s="294" t="s">
        <v>272</v>
      </c>
      <c r="H25" s="295" t="s">
        <v>273</v>
      </c>
      <c r="I25" s="294" t="s">
        <v>274</v>
      </c>
      <c r="J25" s="295" t="s">
        <v>275</v>
      </c>
      <c r="K25" s="294" t="s">
        <v>276</v>
      </c>
      <c r="L25" s="295" t="s">
        <v>277</v>
      </c>
      <c r="M25" s="75"/>
      <c r="N25" s="75"/>
      <c r="O25" s="75"/>
      <c r="P25" s="75"/>
      <c r="Q25" s="75"/>
      <c r="R25" s="75"/>
    </row>
    <row r="26" spans="1:18" ht="21" x14ac:dyDescent="0.35">
      <c r="A26" s="75"/>
      <c r="B26" s="260"/>
      <c r="C26" s="261" t="s">
        <v>278</v>
      </c>
      <c r="D26" s="259" t="s">
        <v>278</v>
      </c>
      <c r="E26" s="231" t="s">
        <v>278</v>
      </c>
      <c r="F26" s="259" t="s">
        <v>278</v>
      </c>
      <c r="G26" s="231" t="s">
        <v>278</v>
      </c>
      <c r="H26" s="259" t="s">
        <v>278</v>
      </c>
      <c r="I26" s="231" t="s">
        <v>278</v>
      </c>
      <c r="J26" s="259" t="s">
        <v>278</v>
      </c>
      <c r="K26" s="231" t="s">
        <v>278</v>
      </c>
      <c r="L26" s="259" t="s">
        <v>278</v>
      </c>
      <c r="M26" s="75"/>
      <c r="N26" s="75"/>
      <c r="O26" s="75"/>
      <c r="P26" s="75"/>
      <c r="Q26" s="75"/>
      <c r="R26" s="75"/>
    </row>
    <row r="27" spans="1:18" ht="18.75" customHeight="1" x14ac:dyDescent="0.35">
      <c r="A27" s="75"/>
      <c r="B27" s="284" t="s">
        <v>279</v>
      </c>
      <c r="C27" s="262">
        <v>4.26</v>
      </c>
      <c r="D27" s="263">
        <v>5.84</v>
      </c>
      <c r="E27" s="264">
        <v>3.51</v>
      </c>
      <c r="F27" s="265"/>
      <c r="G27" s="264">
        <v>3.9</v>
      </c>
      <c r="H27" s="265"/>
      <c r="I27" s="264">
        <v>4.04</v>
      </c>
      <c r="J27" s="265"/>
      <c r="K27" s="264">
        <v>3.99</v>
      </c>
      <c r="L27" s="265"/>
      <c r="M27" s="75"/>
      <c r="N27" s="75"/>
      <c r="O27" s="75"/>
      <c r="P27" s="75"/>
      <c r="Q27" s="75"/>
      <c r="R27" s="75"/>
    </row>
    <row r="28" spans="1:18" ht="18.75" customHeight="1" x14ac:dyDescent="0.35">
      <c r="A28" s="75"/>
      <c r="B28" s="285" t="s">
        <v>280</v>
      </c>
      <c r="C28" s="264">
        <v>13.98</v>
      </c>
      <c r="D28" s="266">
        <v>9.11</v>
      </c>
      <c r="E28" s="264">
        <v>15.89</v>
      </c>
      <c r="F28" s="265"/>
      <c r="G28" s="264">
        <v>17.79</v>
      </c>
      <c r="H28" s="265"/>
      <c r="I28" s="264">
        <v>20.02</v>
      </c>
      <c r="J28" s="265"/>
      <c r="K28" s="264">
        <v>22.09</v>
      </c>
      <c r="L28" s="265"/>
      <c r="M28" s="75"/>
      <c r="N28" s="75"/>
      <c r="O28" s="75"/>
      <c r="P28" s="75"/>
      <c r="Q28" s="75"/>
      <c r="R28" s="75"/>
    </row>
    <row r="29" spans="1:18" x14ac:dyDescent="0.35">
      <c r="A29" s="75"/>
      <c r="B29" s="285" t="s">
        <v>281</v>
      </c>
      <c r="C29" s="264">
        <v>2.79</v>
      </c>
      <c r="D29" s="266">
        <v>1.88</v>
      </c>
      <c r="E29" s="264">
        <v>3.14</v>
      </c>
      <c r="F29" s="265"/>
      <c r="G29" s="264">
        <v>3.85</v>
      </c>
      <c r="H29" s="265"/>
      <c r="I29" s="264">
        <v>4.76</v>
      </c>
      <c r="J29" s="265"/>
      <c r="K29" s="264">
        <v>5.98</v>
      </c>
      <c r="L29" s="265"/>
      <c r="M29" s="75"/>
      <c r="N29" s="75"/>
      <c r="O29" s="75"/>
      <c r="P29" s="75"/>
      <c r="Q29" s="75"/>
      <c r="R29" s="75"/>
    </row>
    <row r="30" spans="1:18" x14ac:dyDescent="0.35">
      <c r="A30" s="75"/>
      <c r="B30" s="285" t="s">
        <v>282</v>
      </c>
      <c r="C30" s="264">
        <v>1.76</v>
      </c>
      <c r="D30" s="263">
        <v>2.36</v>
      </c>
      <c r="E30" s="264">
        <v>1.97</v>
      </c>
      <c r="F30" s="265"/>
      <c r="G30" s="264">
        <v>2.1800000000000002</v>
      </c>
      <c r="H30" s="265"/>
      <c r="I30" s="264">
        <v>2.37</v>
      </c>
      <c r="J30" s="265"/>
      <c r="K30" s="264">
        <v>2.61</v>
      </c>
      <c r="L30" s="265"/>
      <c r="M30" s="75"/>
      <c r="N30" s="75"/>
      <c r="O30" s="75"/>
      <c r="P30" s="75"/>
      <c r="Q30" s="75"/>
      <c r="R30" s="75"/>
    </row>
    <row r="31" spans="1:18" x14ac:dyDescent="0.35">
      <c r="A31" s="75"/>
      <c r="B31" s="285" t="s">
        <v>283</v>
      </c>
      <c r="C31" s="264">
        <v>7.56</v>
      </c>
      <c r="D31" s="263">
        <v>7.82</v>
      </c>
      <c r="E31" s="264">
        <v>6.92</v>
      </c>
      <c r="F31" s="265"/>
      <c r="G31" s="264">
        <v>6.37</v>
      </c>
      <c r="H31" s="265"/>
      <c r="I31" s="264">
        <v>8.1199999999999992</v>
      </c>
      <c r="J31" s="265"/>
      <c r="K31" s="264">
        <v>8.61</v>
      </c>
      <c r="L31" s="265"/>
      <c r="M31" s="75"/>
      <c r="N31" s="75"/>
      <c r="O31" s="75"/>
      <c r="P31" s="75"/>
      <c r="Q31" s="75"/>
      <c r="R31" s="75"/>
    </row>
    <row r="32" spans="1:18" x14ac:dyDescent="0.35">
      <c r="A32" s="75"/>
      <c r="B32" s="285" t="s">
        <v>284</v>
      </c>
      <c r="C32" s="264">
        <v>5.17</v>
      </c>
      <c r="D32" s="266">
        <v>3.85</v>
      </c>
      <c r="E32" s="264">
        <v>9.15</v>
      </c>
      <c r="F32" s="265"/>
      <c r="G32" s="264">
        <v>11.53</v>
      </c>
      <c r="H32" s="265"/>
      <c r="I32" s="264">
        <v>12.18</v>
      </c>
      <c r="J32" s="265"/>
      <c r="K32" s="264">
        <v>13.35</v>
      </c>
      <c r="L32" s="265"/>
      <c r="M32" s="75"/>
      <c r="N32" s="75"/>
      <c r="O32" s="75"/>
      <c r="P32" s="75"/>
      <c r="Q32" s="75"/>
      <c r="R32" s="75"/>
    </row>
    <row r="33" spans="1:18" x14ac:dyDescent="0.35">
      <c r="A33" s="75"/>
      <c r="B33" s="286" t="s">
        <v>285</v>
      </c>
      <c r="C33" s="278">
        <v>1.24</v>
      </c>
      <c r="D33" s="279">
        <v>0.3</v>
      </c>
      <c r="E33" s="278">
        <v>1.45</v>
      </c>
      <c r="F33" s="280"/>
      <c r="G33" s="281">
        <v>2.46</v>
      </c>
      <c r="H33" s="282"/>
      <c r="I33" s="278">
        <v>3.19</v>
      </c>
      <c r="J33" s="282"/>
      <c r="K33" s="278">
        <v>4.2699999999999996</v>
      </c>
      <c r="L33" s="282"/>
      <c r="M33" s="75"/>
      <c r="N33" s="75"/>
      <c r="O33" s="75"/>
      <c r="P33" s="75"/>
      <c r="Q33" s="75"/>
      <c r="R33" s="75"/>
    </row>
    <row r="34" spans="1:18" x14ac:dyDescent="0.35">
      <c r="A34" s="75"/>
      <c r="B34" s="75"/>
      <c r="C34" s="75"/>
      <c r="D34" s="75"/>
      <c r="E34" s="75"/>
      <c r="F34" s="75"/>
      <c r="G34" s="75"/>
      <c r="H34" s="75"/>
      <c r="I34" s="75"/>
      <c r="J34" s="75"/>
      <c r="K34" s="75"/>
      <c r="L34" s="75"/>
      <c r="M34" s="75"/>
      <c r="N34" s="75"/>
      <c r="O34" s="75"/>
      <c r="P34" s="75"/>
      <c r="Q34" s="75"/>
      <c r="R34" s="75"/>
    </row>
    <row r="35" spans="1:18" ht="25.5" customHeight="1" x14ac:dyDescent="0.35">
      <c r="A35" s="75"/>
      <c r="B35" s="283" t="s">
        <v>286</v>
      </c>
      <c r="C35" s="250"/>
      <c r="D35" s="267" t="s">
        <v>261</v>
      </c>
      <c r="E35" s="250"/>
      <c r="F35" s="268"/>
      <c r="G35" s="250"/>
      <c r="H35" s="268"/>
      <c r="I35" s="250"/>
      <c r="J35" s="268"/>
      <c r="K35" s="269"/>
      <c r="L35" s="270"/>
      <c r="M35" s="75"/>
      <c r="N35" s="75"/>
      <c r="O35" s="75"/>
      <c r="P35" s="75"/>
      <c r="Q35" s="75"/>
      <c r="R35" s="75"/>
    </row>
    <row r="36" spans="1:18" x14ac:dyDescent="0.35">
      <c r="A36" s="75"/>
      <c r="B36" s="75"/>
      <c r="C36" s="75"/>
      <c r="D36" s="75"/>
      <c r="E36" s="75"/>
      <c r="F36" s="75"/>
      <c r="G36" s="75"/>
      <c r="H36" s="75"/>
      <c r="I36" s="75"/>
      <c r="J36" s="75"/>
      <c r="K36" s="75"/>
      <c r="L36" s="75"/>
      <c r="M36" s="75"/>
      <c r="N36" s="75"/>
      <c r="O36" s="75"/>
      <c r="P36" s="75"/>
      <c r="Q36" s="75"/>
      <c r="R36" s="75"/>
    </row>
  </sheetData>
  <mergeCells count="2">
    <mergeCell ref="A20:K20"/>
    <mergeCell ref="A5:R5"/>
  </mergeCells>
  <pageMargins left="0.70866141732283472" right="0.70866141732283472" top="0.74803149606299213" bottom="0.74803149606299213" header="0.31496062992125984" footer="0.31496062992125984"/>
  <pageSetup paperSize="9" scale="40" orientation="landscape" r:id="rId1"/>
  <headerFooter>
    <oddHeader>&amp;F</oddHeader>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426f7762c0c49a0a5c17c599ca60380 xmlns="ed230fa4-7750-4b7e-bf8e-118afa964ad9">
      <Terms xmlns="http://schemas.microsoft.com/office/infopath/2007/PartnerControls"/>
    </m426f7762c0c49a0a5c17c599ca60380>
    <DocumentOwner xmlns="1f95069b-0517-448f-ad8a-5edd2fd38221">Michael Stephens</DocumentOwner>
    <TaxCatchAll xmlns="1f95069b-0517-448f-ad8a-5edd2fd38221" xsi:nil="true"/>
    <cae60dfdaf93443cb08b70dcc01e1fa7 xmlns="ed230fa4-7750-4b7e-bf8e-118afa964ad9">
      <Terms xmlns="http://schemas.microsoft.com/office/infopath/2007/PartnerControls"/>
    </cae60dfdaf93443cb08b70dcc01e1fa7>
    <lcf76f155ced4ddcb4097134ff3c332f xmlns="d0a3d31e-9f8e-4e4b-abf6-b05723a2871a">
      <Terms xmlns="http://schemas.microsoft.com/office/infopath/2007/PartnerControls"/>
    </lcf76f155ced4ddcb4097134ff3c332f>
    <i3bd649c5d9a4a9da64629564c9f6005 xmlns="ed230fa4-7750-4b7e-bf8e-118afa964ad9">
      <Terms xmlns="http://schemas.microsoft.com/office/infopath/2007/PartnerControls"/>
    </i3bd649c5d9a4a9da64629564c9f6005>
    <DocumentDescription xmlns="1f95069b-0517-448f-ad8a-5edd2fd38221" xsi:nil="true"/>
    <a8df54ddb0f2487fbc88284a7115d9fa xmlns="ed230fa4-7750-4b7e-bf8e-118afa964ad9">
      <Terms xmlns="http://schemas.microsoft.com/office/infopath/2007/PartnerControls"/>
    </a8df54ddb0f2487fbc88284a7115d9fa>
    <_dlc_DocId xmlns="47c66c29-457d-49f5-8f3c-b908bdc37b90">regulatory-34228105-857</_dlc_DocId>
    <_dlc_DocIdUrl xmlns="47c66c29-457d-49f5-8f3c-b908bdc37b90">
      <Url>https://transpowernz.sharepoint.com/sites/regulatory/_layouts/15/DocIdRedir.aspx?ID=regulatory-34228105-857</Url>
      <Description>regulatory-34228105-857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Transpower Documents" ma:contentTypeID="0x01010059C9F7FCA502814A82AE6D925899EB860100980F3534880DE84A923E935EF7D688A3" ma:contentTypeVersion="20" ma:contentTypeDescription="Create a new document." ma:contentTypeScope="" ma:versionID="ade2c1ef0e9bc3c0d8fb7301f7a6b1e6">
  <xsd:schema xmlns:xsd="http://www.w3.org/2001/XMLSchema" xmlns:xs="http://www.w3.org/2001/XMLSchema" xmlns:p="http://schemas.microsoft.com/office/2006/metadata/properties" xmlns:ns2="1f95069b-0517-448f-ad8a-5edd2fd38221" xmlns:ns3="ed230fa4-7750-4b7e-bf8e-118afa964ad9" xmlns:ns4="47c66c29-457d-49f5-8f3c-b908bdc37b90" xmlns:ns5="d0a3d31e-9f8e-4e4b-abf6-b05723a2871a" targetNamespace="http://schemas.microsoft.com/office/2006/metadata/properties" ma:root="true" ma:fieldsID="86e748c88340270fec9e8d3226448b30" ns2:_="" ns3:_="" ns4:_="" ns5:_="">
    <xsd:import namespace="1f95069b-0517-448f-ad8a-5edd2fd38221"/>
    <xsd:import namespace="ed230fa4-7750-4b7e-bf8e-118afa964ad9"/>
    <xsd:import namespace="47c66c29-457d-49f5-8f3c-b908bdc37b90"/>
    <xsd:import namespace="d0a3d31e-9f8e-4e4b-abf6-b05723a2871a"/>
    <xsd:element name="properties">
      <xsd:complexType>
        <xsd:sequence>
          <xsd:element name="documentManagement">
            <xsd:complexType>
              <xsd:all>
                <xsd:element ref="ns2:DocumentOwner" minOccurs="0"/>
                <xsd:element ref="ns2:TaxCatchAll" minOccurs="0"/>
                <xsd:element ref="ns2:TaxCatchAllLabel" minOccurs="0"/>
                <xsd:element ref="ns3:i3bd649c5d9a4a9da64629564c9f6005" minOccurs="0"/>
                <xsd:element ref="ns3:cae60dfdaf93443cb08b70dcc01e1fa7" minOccurs="0"/>
                <xsd:element ref="ns3:m426f7762c0c49a0a5c17c599ca60380" minOccurs="0"/>
                <xsd:element ref="ns3:a8df54ddb0f2487fbc88284a7115d9fa" minOccurs="0"/>
                <xsd:element ref="ns2:DocumentDescription" minOccurs="0"/>
                <xsd:element ref="ns4:_dlc_DocId" minOccurs="0"/>
                <xsd:element ref="ns4:_dlc_DocIdUrl" minOccurs="0"/>
                <xsd:element ref="ns4:_dlc_DocIdPersistId" minOccurs="0"/>
                <xsd:element ref="ns5:MediaServiceDateTaken" minOccurs="0"/>
                <xsd:element ref="ns5:lcf76f155ced4ddcb4097134ff3c332f"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95069b-0517-448f-ad8a-5edd2fd38221" elementFormDefault="qualified">
    <xsd:import namespace="http://schemas.microsoft.com/office/2006/documentManagement/types"/>
    <xsd:import namespace="http://schemas.microsoft.com/office/infopath/2007/PartnerControls"/>
    <xsd:element name="DocumentOwner" ma:index="3" nillable="true" ma:displayName="Document Owner" ma:default="Michael Stephens" ma:description="Owner of item" ma:hidden="true" ma:internalName="DocumentOwner" ma:readOnly="false">
      <xsd:simpleType>
        <xsd:restriction base="dms:Text">
          <xsd:maxLength value="255"/>
        </xsd:restriction>
      </xsd:simpleType>
    </xsd:element>
    <xsd:element name="TaxCatchAll" ma:index="6" nillable="true" ma:displayName="Taxonomy Catch All Column" ma:hidden="true" ma:list="{be333e86-4df8-4ff2-aa25-e345a4dde495}" ma:internalName="TaxCatchAll" ma:showField="CatchAllData" ma:web="47c66c29-457d-49f5-8f3c-b908bdc37b90">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be333e86-4df8-4ff2-aa25-e345a4dde495}" ma:internalName="TaxCatchAllLabel" ma:readOnly="true" ma:showField="CatchAllDataLabel" ma:web="47c66c29-457d-49f5-8f3c-b908bdc37b90">
      <xsd:complexType>
        <xsd:complexContent>
          <xsd:extension base="dms:MultiChoiceLookup">
            <xsd:sequence>
              <xsd:element name="Value" type="dms:Lookup" maxOccurs="unbounded" minOccurs="0" nillable="true"/>
            </xsd:sequence>
          </xsd:extension>
        </xsd:complexContent>
      </xsd:complexType>
    </xsd:element>
    <xsd:element name="DocumentDescription" ma:index="20" nillable="true" ma:displayName="Document Description" ma:description="Enter 1 or 2 sentences which will provide the searcher with a succinct overview of the document." ma:internalName="Document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230fa4-7750-4b7e-bf8e-118afa964ad9" elementFormDefault="qualified">
    <xsd:import namespace="http://schemas.microsoft.com/office/2006/documentManagement/types"/>
    <xsd:import namespace="http://schemas.microsoft.com/office/infopath/2007/PartnerControls"/>
    <xsd:element name="i3bd649c5d9a4a9da64629564c9f6005" ma:index="12" nillable="true" ma:taxonomy="true" ma:internalName="i3bd649c5d9a4a9da64629564c9f6005" ma:taxonomyFieldName="BusinessFunctionL1" ma:displayName="Business Function L1" ma:readOnly="false" ma:fieldId="{23bd649c-5d9a-4a9d-a646-29564c9f6005}"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cae60dfdaf93443cb08b70dcc01e1fa7" ma:index="14" nillable="true" ma:taxonomy="true" ma:internalName="cae60dfdaf93443cb08b70dcc01e1fa7" ma:taxonomyFieldName="BusinessFunctionL2" ma:displayName="Business Function L2" ma:readOnly="false" ma:fieldId="{cae60dfd-af93-443c-b08b-70dcc01e1fa7}"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m426f7762c0c49a0a5c17c599ca60380" ma:index="16" nillable="true" ma:taxonomy="true" ma:internalName="m426f7762c0c49a0a5c17c599ca60380" ma:taxonomyFieldName="BusinessFunctionL3" ma:displayName="Business Function L3" ma:readOnly="false" ma:fieldId="{6426f776-2c0c-49a0-a5c1-7c599ca60380}"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a8df54ddb0f2487fbc88284a7115d9fa" ma:index="18" nillable="true" ma:taxonomy="true" ma:internalName="a8df54ddb0f2487fbc88284a7115d9fa" ma:taxonomyFieldName="SecurityClassification" ma:displayName="Security Classification" ma:fieldId="{a8df54dd-b0f2-487f-bc88-284a7115d9fa}" ma:sspId="2ca6c86c-ba96-478e-a67e-645d2d4c5aff" ma:termSetId="7ab9d2c1-c180-4ab5-8ccc-0de2f5fba557"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c66c29-457d-49f5-8f3c-b908bdc37b90" elementFormDefault="qualified">
    <xsd:import namespace="http://schemas.microsoft.com/office/2006/documentManagement/types"/>
    <xsd:import namespace="http://schemas.microsoft.com/office/infopath/2007/PartnerControls"/>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0a3d31e-9f8e-4e4b-abf6-b05723a2871a" elementFormDefault="qualified">
    <xsd:import namespace="http://schemas.microsoft.com/office/2006/documentManagement/types"/>
    <xsd:import namespace="http://schemas.microsoft.com/office/infopath/2007/PartnerControls"/>
    <xsd:element name="MediaServiceDateTaken" ma:index="24" nillable="true" ma:displayName="MediaServiceDateTaken" ma:hidden="true" ma:indexed="true" ma:internalName="MediaServiceDateTake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ca6c86c-ba96-478e-a67e-645d2d4c5aff" ma:termSetId="09814cd3-568e-fe90-9814-8d621ff8fb84" ma:anchorId="fba54fb3-c3e1-fe81-a776-ca4b69148c4d" ma:open="true" ma:isKeyword="false">
      <xsd:complexType>
        <xsd:sequence>
          <xsd:element ref="pc:Terms" minOccurs="0" maxOccurs="1"/>
        </xsd:sequence>
      </xsd:complex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4CD29DF-B629-4489-9CE8-26AD10D463D8}">
  <ds:schemaRefs>
    <ds:schemaRef ds:uri="http://schemas.microsoft.com/sharepoint/v3/contenttype/forms"/>
  </ds:schemaRefs>
</ds:datastoreItem>
</file>

<file path=customXml/itemProps2.xml><?xml version="1.0" encoding="utf-8"?>
<ds:datastoreItem xmlns:ds="http://schemas.openxmlformats.org/officeDocument/2006/customXml" ds:itemID="{59B4CA4C-34D4-457B-B28B-BDA45C58FD47}">
  <ds:schemaRefs>
    <ds:schemaRef ds:uri="http://purl.org/dc/terms/"/>
    <ds:schemaRef ds:uri="http://schemas.microsoft.com/office/2006/metadata/properties"/>
    <ds:schemaRef ds:uri="47c66c29-457d-49f5-8f3c-b908bdc37b90"/>
    <ds:schemaRef ds:uri="http://schemas.openxmlformats.org/package/2006/metadata/core-properties"/>
    <ds:schemaRef ds:uri="http://purl.org/dc/dcmitype/"/>
    <ds:schemaRef ds:uri="ed230fa4-7750-4b7e-bf8e-118afa964ad9"/>
    <ds:schemaRef ds:uri="http://schemas.microsoft.com/office/infopath/2007/PartnerControls"/>
    <ds:schemaRef ds:uri="http://purl.org/dc/elements/1.1/"/>
    <ds:schemaRef ds:uri="http://schemas.microsoft.com/office/2006/documentManagement/types"/>
    <ds:schemaRef ds:uri="d0a3d31e-9f8e-4e4b-abf6-b05723a2871a"/>
    <ds:schemaRef ds:uri="1f95069b-0517-448f-ad8a-5edd2fd38221"/>
    <ds:schemaRef ds:uri="http://www.w3.org/XML/1998/namespace"/>
  </ds:schemaRefs>
</ds:datastoreItem>
</file>

<file path=customXml/itemProps3.xml><?xml version="1.0" encoding="utf-8"?>
<ds:datastoreItem xmlns:ds="http://schemas.openxmlformats.org/officeDocument/2006/customXml" ds:itemID="{8A612ED2-7C03-4A53-A893-340D2B36C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95069b-0517-448f-ad8a-5edd2fd38221"/>
    <ds:schemaRef ds:uri="ed230fa4-7750-4b7e-bf8e-118afa964ad9"/>
    <ds:schemaRef ds:uri="47c66c29-457d-49f5-8f3c-b908bdc37b90"/>
    <ds:schemaRef ds:uri="d0a3d31e-9f8e-4e4b-abf6-b05723a287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3D108BC-E188-47B8-88A0-B40DFFA232E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Title</vt:lpstr>
      <vt:lpstr>Contents</vt:lpstr>
      <vt:lpstr>1. Expenditure summary</vt:lpstr>
      <vt:lpstr>2. Operating expenditure</vt:lpstr>
      <vt:lpstr>3. Base capital expenditure</vt:lpstr>
      <vt:lpstr>4. MCP and Listed projects Exp.</vt:lpstr>
      <vt:lpstr>5. Major capex - outputs</vt:lpstr>
      <vt:lpstr>6. Grid Performance Targets</vt:lpstr>
      <vt:lpstr>7. Asset Performance &amp; Health</vt:lpstr>
      <vt:lpstr>'1. Expenditure summary'!Print_Area</vt:lpstr>
      <vt:lpstr>'2. Operating expenditure'!Print_Area</vt:lpstr>
      <vt:lpstr>'3. Base capital expenditure'!Print_Area</vt:lpstr>
      <vt:lpstr>'4. MCP and Listed projects Exp.'!Print_Area</vt:lpstr>
      <vt:lpstr>'7. Asset Performance &amp; Health'!Print_Area</vt:lpstr>
      <vt:lpstr>Contents!Print_Area</vt:lpstr>
      <vt:lpstr>Title!Print_Area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Seran Ramanathan</dc:creator>
  <cp:keywords/>
  <dc:description/>
  <cp:lastModifiedBy>Seran Ramanathan</cp:lastModifiedBy>
  <cp:revision/>
  <cp:lastPrinted>2026-09-13T20:27:25Z</cp:lastPrinted>
  <dcterms:created xsi:type="dcterms:W3CDTF">2026-09-01T20:44:44Z</dcterms:created>
  <dcterms:modified xsi:type="dcterms:W3CDTF">2026-09-27T21:57:45Z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2026-09-01T20:48:24Z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b5049250-94fd-4117-b28d-a961d4f07847</vt:lpwstr>
  </property>
  <property fmtid="{D5CDD505-2E9C-101B-9397-08002B2CF9AE}" pid="8" name="MSIP_Label_ec504e64-2eb9-4143-98d1-ab3085e5d939_ContentBits">
    <vt:lpwstr>0</vt:lpwstr>
  </property>
  <property fmtid="{D5CDD505-2E9C-101B-9397-08002B2CF9AE}" pid="9" name="MSIP_Label_ec504e64-2eb9-4143-98d1-ab3085e5d939_Tag">
    <vt:lpwstr>10, 3, 0, 1</vt:lpwstr>
  </property>
  <property fmtid="{D5CDD505-2E9C-101B-9397-08002B2CF9AE}" pid="10" name="ContentTypeId">
    <vt:lpwstr>0x01010059C9F7FCA502814A82AE6D925899EB860100980F3534880DE84A923E935EF7D688A3</vt:lpwstr>
  </property>
  <property fmtid="{D5CDD505-2E9C-101B-9397-08002B2CF9AE}" pid="11" name="_dlc_DocIdItemGuid">
    <vt:lpwstr>71d9da94-1288-4022-8daf-078ee3787977</vt:lpwstr>
  </property>
  <property fmtid="{D5CDD505-2E9C-101B-9397-08002B2CF9AE}" pid="12" name="MediaServiceImageTags">
    <vt:lpwstr/>
  </property>
  <property fmtid="{D5CDD505-2E9C-101B-9397-08002B2CF9AE}" pid="13" name="SecurityClassification">
    <vt:lpwstr/>
  </property>
  <property fmtid="{D5CDD505-2E9C-101B-9397-08002B2CF9AE}" pid="14" name="BusinessFunctionL3">
    <vt:lpwstr/>
  </property>
  <property fmtid="{D5CDD505-2E9C-101B-9397-08002B2CF9AE}" pid="15" name="BusinessFunctionL1">
    <vt:lpwstr/>
  </property>
  <property fmtid="{D5CDD505-2E9C-101B-9397-08002B2CF9AE}" pid="16" name="BusinessFunctionL2">
    <vt:lpwstr/>
  </property>
</Properties>
</file>