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1.xml" ContentType="application/vnd.openxmlformats-officedocument.themeOverrid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2.xml" ContentType="application/vnd.openxmlformats-officedocument.themeOverrid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2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theme/themeOverride3.xml" ContentType="application/vnd.openxmlformats-officedocument.themeOverride+xml"/>
  <Override PartName="/xl/charts/chart10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theme/themeOverride4.xml" ContentType="application/vnd.openxmlformats-officedocument.themeOverride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3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4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3.xml" ContentType="application/vnd.openxmlformats-officedocument.drawing+xml"/>
  <Override PartName="/xl/charts/chart15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theme/themeOverride5.xml" ContentType="application/vnd.openxmlformats-officedocument.themeOverride+xml"/>
  <Override PartName="/xl/charts/chart16.xml" ContentType="application/vnd.openxmlformats-officedocument.drawingml.chart+xml"/>
  <Override PartName="/xl/theme/themeOverride6.xml" ContentType="application/vnd.openxmlformats-officedocument.themeOverride+xml"/>
  <Override PartName="/xl/charts/chart17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theme/themeOverride7.xml" ContentType="application/vnd.openxmlformats-officedocument.themeOverride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20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21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4.xml" ContentType="application/vnd.openxmlformats-officedocument.drawing+xml"/>
  <Override PartName="/xl/charts/chart22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theme/themeOverride8.xml" ContentType="application/vnd.openxmlformats-officedocument.themeOverride+xml"/>
  <Override PartName="/xl/charts/chart23.xml" ContentType="application/vnd.openxmlformats-officedocument.drawingml.chart+xml"/>
  <Override PartName="/xl/theme/themeOverride9.xml" ContentType="application/vnd.openxmlformats-officedocument.themeOverride+xml"/>
  <Override PartName="/xl/charts/chart24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theme/themeOverride10.xml" ContentType="application/vnd.openxmlformats-officedocument.themeOverride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7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8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drawings/drawing5.xml" ContentType="application/vnd.openxmlformats-officedocument.drawing+xml"/>
  <Override PartName="/xl/charts/chart29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30.xml" ContentType="application/vnd.openxmlformats-officedocument.drawingml.chart+xml"/>
  <Override PartName="/xl/theme/themeOverride11.xml" ContentType="application/vnd.openxmlformats-officedocument.themeOverride+xml"/>
  <Override PartName="/xl/charts/chart31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theme/themeOverride12.xml" ContentType="application/vnd.openxmlformats-officedocument.themeOverride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34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35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drawings/drawing6.xml" ContentType="application/vnd.openxmlformats-officedocument.drawing+xml"/>
  <Override PartName="/xl/charts/chart36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charts/chart37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drawings/drawing7.xml" ContentType="application/vnd.openxmlformats-officedocument.drawing+xml"/>
  <Override PartName="/xl/charts/chart38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drawings/drawing8.xml" ContentType="application/vnd.openxmlformats-officedocument.drawing+xml"/>
  <Override PartName="/xl/charts/chart39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harts/chart40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charts/chart41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charts/chart42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charts/chart43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drawings/drawing9.xml" ContentType="application/vnd.openxmlformats-officedocument.drawing+xml"/>
  <Override PartName="/xl/charts/chart44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drawings/drawing10.xml" ContentType="application/vnd.openxmlformats-officedocument.drawing+xml"/>
  <Override PartName="/xl/charts/chart45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charts/chart46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charts/chart47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charts/chart48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charts/chart49.xml" ContentType="application/vnd.openxmlformats-officedocument.drawingml.chart+xml"/>
  <Override PartName="/xl/charts/style41.xml" ContentType="application/vnd.ms-office.chartstyle+xml"/>
  <Override PartName="/xl/charts/colors41.xml" ContentType="application/vnd.ms-office.chartcolorstyle+xml"/>
  <Override PartName="/xl/drawings/drawing11.xml" ContentType="application/vnd.openxmlformats-officedocument.drawing+xml"/>
  <Override PartName="/xl/charts/chart50.xml" ContentType="application/vnd.openxmlformats-officedocument.drawingml.chart+xml"/>
  <Override PartName="/xl/charts/style42.xml" ContentType="application/vnd.ms-office.chartstyle+xml"/>
  <Override PartName="/xl/charts/colors42.xml" ContentType="application/vnd.ms-office.chartcolorstyle+xml"/>
  <Override PartName="/xl/drawings/drawing12.xml" ContentType="application/vnd.openxmlformats-officedocument.drawing+xml"/>
  <Override PartName="/xl/charts/chart51.xml" ContentType="application/vnd.openxmlformats-officedocument.drawingml.chart+xml"/>
  <Override PartName="/xl/charts/style43.xml" ContentType="application/vnd.ms-office.chartstyle+xml"/>
  <Override PartName="/xl/charts/colors43.xml" ContentType="application/vnd.ms-office.chartcolorstyle+xml"/>
  <Override PartName="/xl/charts/chart52.xml" ContentType="application/vnd.openxmlformats-officedocument.drawingml.chart+xml"/>
  <Override PartName="/xl/charts/style44.xml" ContentType="application/vnd.ms-office.chartstyle+xml"/>
  <Override PartName="/xl/charts/colors44.xml" ContentType="application/vnd.ms-office.chartcolorstyle+xml"/>
  <Override PartName="/xl/charts/chart53.xml" ContentType="application/vnd.openxmlformats-officedocument.drawingml.chart+xml"/>
  <Override PartName="/xl/charts/style45.xml" ContentType="application/vnd.ms-office.chartstyle+xml"/>
  <Override PartName="/xl/charts/colors45.xml" ContentType="application/vnd.ms-office.chartcolorstyle+xml"/>
  <Override PartName="/xl/charts/chart54.xml" ContentType="application/vnd.openxmlformats-officedocument.drawingml.chart+xml"/>
  <Override PartName="/xl/charts/style46.xml" ContentType="application/vnd.ms-office.chartstyle+xml"/>
  <Override PartName="/xl/charts/colors46.xml" ContentType="application/vnd.ms-office.chartcolorstyle+xml"/>
  <Override PartName="/xl/charts/chart55.xml" ContentType="application/vnd.openxmlformats-officedocument.drawingml.chart+xml"/>
  <Override PartName="/xl/charts/style47.xml" ContentType="application/vnd.ms-office.chartstyle+xml"/>
  <Override PartName="/xl/charts/colors47.xml" ContentType="application/vnd.ms-office.chartcolorstyle+xml"/>
  <Override PartName="/xl/drawings/drawing13.xml" ContentType="application/vnd.openxmlformats-officedocument.drawing+xml"/>
  <Override PartName="/xl/charts/chart56.xml" ContentType="application/vnd.openxmlformats-officedocument.drawingml.chart+xml"/>
  <Override PartName="/xl/charts/style48.xml" ContentType="application/vnd.ms-office.chartstyle+xml"/>
  <Override PartName="/xl/charts/colors48.xml" ContentType="application/vnd.ms-office.chartcolorstyle+xml"/>
  <Override PartName="/xl/drawings/drawing14.xml" ContentType="application/vnd.openxmlformats-officedocument.drawingml.chartshapes+xml"/>
  <Override PartName="/xl/drawings/drawing15.xml" ContentType="application/vnd.openxmlformats-officedocument.drawing+xml"/>
  <Override PartName="/xl/charts/chart57.xml" ContentType="application/vnd.openxmlformats-officedocument.drawingml.chart+xml"/>
  <Override PartName="/xl/charts/style49.xml" ContentType="application/vnd.ms-office.chartstyle+xml"/>
  <Override PartName="/xl/charts/colors49.xml" ContentType="application/vnd.ms-office.chartcolorstyle+xml"/>
  <Override PartName="/xl/charts/chart58.xml" ContentType="application/vnd.openxmlformats-officedocument.drawingml.chart+xml"/>
  <Override PartName="/xl/charts/style50.xml" ContentType="application/vnd.ms-office.chartstyle+xml"/>
  <Override PartName="/xl/charts/colors50.xml" ContentType="application/vnd.ms-office.chartcolorstyle+xml"/>
  <Override PartName="/xl/drawings/drawing16.xml" ContentType="application/vnd.openxmlformats-officedocument.drawing+xml"/>
  <Override PartName="/xl/charts/chart59.xml" ContentType="application/vnd.openxmlformats-officedocument.drawingml.chart+xml"/>
  <Override PartName="/xl/charts/style51.xml" ContentType="application/vnd.ms-office.chartstyle+xml"/>
  <Override PartName="/xl/charts/colors51.xml" ContentType="application/vnd.ms-office.chartcolorstyle+xml"/>
  <Override PartName="/xl/drawings/drawing17.xml" ContentType="application/vnd.openxmlformats-officedocument.drawing+xml"/>
  <Override PartName="/xl/charts/chart60.xml" ContentType="application/vnd.openxmlformats-officedocument.drawingml.chart+xml"/>
  <Override PartName="/xl/charts/style52.xml" ContentType="application/vnd.ms-office.chartstyle+xml"/>
  <Override PartName="/xl/charts/colors52.xml" ContentType="application/vnd.ms-office.chartcolorstyle+xml"/>
  <Override PartName="/xl/charts/chart61.xml" ContentType="application/vnd.openxmlformats-officedocument.drawingml.chart+xml"/>
  <Override PartName="/xl/charts/style53.xml" ContentType="application/vnd.ms-office.chartstyle+xml"/>
  <Override PartName="/xl/charts/colors53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wilsongoldmana\Downloads\"/>
    </mc:Choice>
  </mc:AlternateContent>
  <xr:revisionPtr revIDLastSave="0" documentId="8_{4AD93BD4-5070-4EDE-8C5D-D79A1EDFCCE3}" xr6:coauthVersionLast="47" xr6:coauthVersionMax="47" xr10:uidLastSave="{00000000-0000-0000-0000-000000000000}"/>
  <bookViews>
    <workbookView xWindow="-120" yWindow="-120" windowWidth="29040" windowHeight="15720" tabRatio="836" activeTab="1" xr2:uid="{00000000-000D-0000-FFFF-FFFF00000000}"/>
  </bookViews>
  <sheets>
    <sheet name="Contents" sheetId="1" r:id="rId1"/>
    <sheet name="Additional dataset" sheetId="60" r:id="rId2"/>
    <sheet name="PatchworkNation" sheetId="45" r:id="rId3"/>
    <sheet name="AotearoaElectrified" sheetId="49" r:id="rId4"/>
    <sheet name="GlobalGreenRush" sheetId="50" r:id="rId5"/>
    <sheet name="MadeinAotearoa" sheetId="48" r:id="rId6"/>
    <sheet name="AotearoaIntelligence" sheetId="51" r:id="rId7"/>
    <sheet name="Figure 21" sheetId="52" r:id="rId8"/>
    <sheet name="Figure 22" sheetId="54" r:id="rId9"/>
    <sheet name="Figure 23" sheetId="56" r:id="rId10"/>
    <sheet name="Figure 24" sheetId="55" r:id="rId11"/>
    <sheet name="Figure 25" sheetId="57" r:id="rId12"/>
    <sheet name="Figure 26" sheetId="58" r:id="rId13"/>
    <sheet name="Figure 27-29" sheetId="40" r:id="rId14"/>
    <sheet name="Figure 30" sheetId="41" r:id="rId15"/>
    <sheet name="Figure 31" sheetId="42" r:id="rId16"/>
    <sheet name="Figure 32" sheetId="43" r:id="rId17"/>
    <sheet name="Figure 33" sheetId="44" r:id="rId18"/>
  </sheets>
  <definedNames>
    <definedName name="_xlnm._FilterDatabase" localSheetId="10" hidden="1">'Figure 24'!$A$4:$U$14</definedName>
    <definedName name="_xlnm._FilterDatabase" localSheetId="17" hidden="1">'Figure 33'!$B$2:$AN$22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44" i="51" l="1"/>
  <c r="AC209" i="50"/>
  <c r="AC175" i="50"/>
  <c r="AC72" i="50"/>
  <c r="AC185" i="49"/>
  <c r="AC184" i="49"/>
  <c r="AC181" i="49"/>
  <c r="AC179" i="49"/>
  <c r="AC178" i="49"/>
  <c r="AE104" i="60"/>
  <c r="AE86" i="60"/>
  <c r="AE90" i="60"/>
  <c r="AC72" i="51"/>
  <c r="AC209" i="48"/>
  <c r="AC175" i="48"/>
  <c r="AC107" i="48"/>
  <c r="AC179" i="45"/>
  <c r="AC136" i="50"/>
  <c r="AC15" i="49"/>
  <c r="AC175" i="49"/>
  <c r="AC209" i="49"/>
  <c r="AC180" i="49"/>
  <c r="F60" i="60"/>
  <c r="F59" i="60"/>
  <c r="AC17" i="49"/>
  <c r="AC16" i="49"/>
  <c r="D72" i="45"/>
  <c r="AC180" i="45"/>
  <c r="AC182" i="45"/>
  <c r="AC178" i="45"/>
  <c r="AC177" i="45"/>
  <c r="AC176" i="45"/>
  <c r="AC175" i="45"/>
  <c r="D175" i="45"/>
  <c r="AC17" i="45"/>
  <c r="D17" i="45"/>
  <c r="AC16" i="45"/>
  <c r="D16" i="45"/>
  <c r="AC15" i="45"/>
  <c r="D15" i="45"/>
  <c r="AC209" i="45"/>
  <c r="I133" i="60"/>
  <c r="I137" i="60"/>
  <c r="F14" i="60"/>
  <c r="AC175" i="51"/>
  <c r="AC14" i="48"/>
  <c r="AC14" i="50"/>
  <c r="AC72" i="45"/>
  <c r="AC72" i="49"/>
  <c r="AC209" i="51"/>
  <c r="AC72" i="48"/>
  <c r="H23" i="57"/>
  <c r="H19" i="57"/>
  <c r="H15" i="57"/>
  <c r="H11" i="57"/>
  <c r="H7" i="57"/>
  <c r="D104" i="56" l="1"/>
  <c r="E104" i="56"/>
  <c r="F104" i="56"/>
  <c r="G104" i="56"/>
  <c r="H104" i="56"/>
  <c r="I104" i="56"/>
  <c r="J104" i="56"/>
  <c r="K104" i="56"/>
  <c r="L104" i="56"/>
  <c r="M104" i="56"/>
  <c r="N104" i="56"/>
  <c r="O104" i="56"/>
  <c r="P104" i="56"/>
  <c r="Q104" i="56"/>
  <c r="R104" i="56"/>
  <c r="S104" i="56"/>
  <c r="T104" i="56"/>
  <c r="U104" i="56"/>
  <c r="V104" i="56"/>
  <c r="W104" i="56"/>
  <c r="X104" i="56"/>
  <c r="Y104" i="56"/>
  <c r="Z104" i="56"/>
  <c r="AA104" i="56"/>
  <c r="AB104" i="56"/>
  <c r="AC104" i="56"/>
  <c r="AD104" i="56"/>
  <c r="AE104" i="56"/>
  <c r="AF104" i="56"/>
  <c r="AG104" i="56"/>
  <c r="AH104" i="56"/>
  <c r="AI104" i="56"/>
  <c r="AJ104" i="56"/>
  <c r="AK104" i="56"/>
  <c r="AL104" i="56"/>
  <c r="AM104" i="56"/>
  <c r="AN104" i="56"/>
  <c r="AO104" i="56"/>
  <c r="AP104" i="56"/>
  <c r="AQ104" i="56"/>
  <c r="AR104" i="56"/>
  <c r="AS104" i="56"/>
  <c r="AT104" i="56"/>
  <c r="AU104" i="56"/>
  <c r="AV104" i="56"/>
  <c r="AW104" i="56"/>
  <c r="AX104" i="56"/>
  <c r="C104" i="56"/>
  <c r="D82" i="56"/>
  <c r="E82" i="56"/>
  <c r="F82" i="56"/>
  <c r="G82" i="56"/>
  <c r="H82" i="56"/>
  <c r="I82" i="56"/>
  <c r="J82" i="56"/>
  <c r="K82" i="56"/>
  <c r="L82" i="56"/>
  <c r="M82" i="56"/>
  <c r="N82" i="56"/>
  <c r="O82" i="56"/>
  <c r="P82" i="56"/>
  <c r="Q82" i="56"/>
  <c r="R82" i="56"/>
  <c r="S82" i="56"/>
  <c r="T82" i="56"/>
  <c r="U82" i="56"/>
  <c r="V82" i="56"/>
  <c r="W82" i="56"/>
  <c r="X82" i="56"/>
  <c r="Y82" i="56"/>
  <c r="Z82" i="56"/>
  <c r="AA82" i="56"/>
  <c r="AB82" i="56"/>
  <c r="AC82" i="56"/>
  <c r="AD82" i="56"/>
  <c r="AE82" i="56"/>
  <c r="AF82" i="56"/>
  <c r="AG82" i="56"/>
  <c r="AH82" i="56"/>
  <c r="AI82" i="56"/>
  <c r="AJ82" i="56"/>
  <c r="AK82" i="56"/>
  <c r="AL82" i="56"/>
  <c r="AM82" i="56"/>
  <c r="AN82" i="56"/>
  <c r="AO82" i="56"/>
  <c r="AP82" i="56"/>
  <c r="AQ82" i="56"/>
  <c r="AR82" i="56"/>
  <c r="AS82" i="56"/>
  <c r="AT82" i="56"/>
  <c r="AU82" i="56"/>
  <c r="AV82" i="56"/>
  <c r="AW82" i="56"/>
  <c r="AX82" i="56"/>
  <c r="C82" i="56"/>
  <c r="D63" i="56"/>
  <c r="E63" i="56"/>
  <c r="F63" i="56"/>
  <c r="G63" i="56"/>
  <c r="H63" i="56"/>
  <c r="I63" i="56"/>
  <c r="J63" i="56"/>
  <c r="K63" i="56"/>
  <c r="L63" i="56"/>
  <c r="M63" i="56"/>
  <c r="N63" i="56"/>
  <c r="O63" i="56"/>
  <c r="P63" i="56"/>
  <c r="Q63" i="56"/>
  <c r="R63" i="56"/>
  <c r="S63" i="56"/>
  <c r="T63" i="56"/>
  <c r="U63" i="56"/>
  <c r="V63" i="56"/>
  <c r="W63" i="56"/>
  <c r="X63" i="56"/>
  <c r="Y63" i="56"/>
  <c r="Z63" i="56"/>
  <c r="AA63" i="56"/>
  <c r="AB63" i="56"/>
  <c r="AC63" i="56"/>
  <c r="AD63" i="56"/>
  <c r="AE63" i="56"/>
  <c r="AF63" i="56"/>
  <c r="AG63" i="56"/>
  <c r="AH63" i="56"/>
  <c r="AI63" i="56"/>
  <c r="AJ63" i="56"/>
  <c r="AK63" i="56"/>
  <c r="AL63" i="56"/>
  <c r="AM63" i="56"/>
  <c r="AN63" i="56"/>
  <c r="AO63" i="56"/>
  <c r="AP63" i="56"/>
  <c r="AQ63" i="56"/>
  <c r="AR63" i="56"/>
  <c r="AS63" i="56"/>
  <c r="AT63" i="56"/>
  <c r="AU63" i="56"/>
  <c r="AV63" i="56"/>
  <c r="AW63" i="56"/>
  <c r="AX63" i="56"/>
  <c r="C63" i="56"/>
  <c r="D41" i="56"/>
  <c r="E41" i="56"/>
  <c r="F41" i="56"/>
  <c r="G41" i="56"/>
  <c r="H41" i="56"/>
  <c r="I41" i="56"/>
  <c r="J41" i="56"/>
  <c r="K41" i="56"/>
  <c r="L41" i="56"/>
  <c r="M41" i="56"/>
  <c r="N41" i="56"/>
  <c r="O41" i="56"/>
  <c r="P41" i="56"/>
  <c r="Q41" i="56"/>
  <c r="R41" i="56"/>
  <c r="S41" i="56"/>
  <c r="T41" i="56"/>
  <c r="U41" i="56"/>
  <c r="V41" i="56"/>
  <c r="W41" i="56"/>
  <c r="X41" i="56"/>
  <c r="Y41" i="56"/>
  <c r="Z41" i="56"/>
  <c r="AA41" i="56"/>
  <c r="AB41" i="56"/>
  <c r="AC41" i="56"/>
  <c r="AD41" i="56"/>
  <c r="AE41" i="56"/>
  <c r="AF41" i="56"/>
  <c r="AG41" i="56"/>
  <c r="AH41" i="56"/>
  <c r="AI41" i="56"/>
  <c r="AJ41" i="56"/>
  <c r="AK41" i="56"/>
  <c r="AL41" i="56"/>
  <c r="AM41" i="56"/>
  <c r="AN41" i="56"/>
  <c r="AO41" i="56"/>
  <c r="AP41" i="56"/>
  <c r="AQ41" i="56"/>
  <c r="AR41" i="56"/>
  <c r="AS41" i="56"/>
  <c r="AT41" i="56"/>
  <c r="AU41" i="56"/>
  <c r="AV41" i="56"/>
  <c r="AW41" i="56"/>
  <c r="AX41" i="56"/>
  <c r="C41" i="56"/>
  <c r="C19" i="56"/>
  <c r="Y21" i="57" l="1"/>
  <c r="Z21" i="57"/>
  <c r="AA21" i="57"/>
  <c r="AB21" i="57"/>
  <c r="AC21" i="57"/>
  <c r="Y17" i="57"/>
  <c r="Z17" i="57"/>
  <c r="AA17" i="57"/>
  <c r="AB17" i="57"/>
  <c r="AC17" i="57"/>
  <c r="Y13" i="57"/>
  <c r="Z13" i="57"/>
  <c r="AA13" i="57"/>
  <c r="AB13" i="57"/>
  <c r="AC13" i="57"/>
  <c r="Y9" i="57"/>
  <c r="Z9" i="57"/>
  <c r="AA9" i="57"/>
  <c r="AB9" i="57"/>
  <c r="AC9" i="57"/>
  <c r="Y25" i="57"/>
  <c r="Z25" i="57"/>
  <c r="AA25" i="57"/>
  <c r="AB25" i="57"/>
  <c r="AC25" i="57"/>
  <c r="C17" i="49" l="1"/>
  <c r="D17" i="49"/>
  <c r="E17" i="49"/>
  <c r="F17" i="49"/>
  <c r="G17" i="49"/>
  <c r="H17" i="49"/>
  <c r="I17" i="49"/>
  <c r="J17" i="49"/>
  <c r="K17" i="49"/>
  <c r="L17" i="49"/>
  <c r="M17" i="49"/>
  <c r="N17" i="49"/>
  <c r="O17" i="49"/>
  <c r="P17" i="49"/>
  <c r="Q17" i="49"/>
  <c r="R17" i="49"/>
  <c r="S17" i="49"/>
  <c r="T17" i="49"/>
  <c r="U17" i="49"/>
  <c r="V17" i="49"/>
  <c r="W17" i="49"/>
  <c r="X17" i="49"/>
  <c r="Y17" i="49"/>
  <c r="Z17" i="49"/>
  <c r="AA17" i="49"/>
  <c r="AB17" i="49"/>
  <c r="B17" i="49"/>
  <c r="C16" i="49"/>
  <c r="D16" i="49"/>
  <c r="E16" i="49"/>
  <c r="F16" i="49"/>
  <c r="G16" i="49"/>
  <c r="H16" i="49"/>
  <c r="I16" i="49"/>
  <c r="J16" i="49"/>
  <c r="K16" i="49"/>
  <c r="L16" i="49"/>
  <c r="M16" i="49"/>
  <c r="N16" i="49"/>
  <c r="O16" i="49"/>
  <c r="P16" i="49"/>
  <c r="Q16" i="49"/>
  <c r="R16" i="49"/>
  <c r="S16" i="49"/>
  <c r="T16" i="49"/>
  <c r="U16" i="49"/>
  <c r="V16" i="49"/>
  <c r="W16" i="49"/>
  <c r="X16" i="49"/>
  <c r="Y16" i="49"/>
  <c r="Z16" i="49"/>
  <c r="AA16" i="49"/>
  <c r="AB16" i="49"/>
  <c r="B16" i="49"/>
  <c r="C15" i="49"/>
  <c r="D15" i="49"/>
  <c r="E15" i="49"/>
  <c r="F15" i="49"/>
  <c r="G15" i="49"/>
  <c r="H15" i="49"/>
  <c r="I15" i="49"/>
  <c r="J15" i="49"/>
  <c r="K15" i="49"/>
  <c r="L15" i="49"/>
  <c r="M15" i="49"/>
  <c r="N15" i="49"/>
  <c r="O15" i="49"/>
  <c r="P15" i="49"/>
  <c r="Q15" i="49"/>
  <c r="R15" i="49"/>
  <c r="S15" i="49"/>
  <c r="T15" i="49"/>
  <c r="U15" i="49"/>
  <c r="V15" i="49"/>
  <c r="W15" i="49"/>
  <c r="X15" i="49"/>
  <c r="Y15" i="49"/>
  <c r="Z15" i="49"/>
  <c r="AA15" i="49"/>
  <c r="AB15" i="49"/>
  <c r="B15" i="49"/>
  <c r="C17" i="45"/>
  <c r="E17" i="45"/>
  <c r="F17" i="45"/>
  <c r="G17" i="45"/>
  <c r="H17" i="45"/>
  <c r="I17" i="45"/>
  <c r="J17" i="45"/>
  <c r="K17" i="45"/>
  <c r="L17" i="45"/>
  <c r="M17" i="45"/>
  <c r="N17" i="45"/>
  <c r="O17" i="45"/>
  <c r="P17" i="45"/>
  <c r="Q17" i="45"/>
  <c r="R17" i="45"/>
  <c r="S17" i="45"/>
  <c r="T17" i="45"/>
  <c r="U17" i="45"/>
  <c r="V17" i="45"/>
  <c r="W17" i="45"/>
  <c r="X17" i="45"/>
  <c r="Y17" i="45"/>
  <c r="Z17" i="45"/>
  <c r="AA17" i="45"/>
  <c r="AB17" i="45"/>
  <c r="AD17" i="45"/>
  <c r="AE17" i="45"/>
  <c r="AF17" i="45"/>
  <c r="AG17" i="45"/>
  <c r="AH17" i="45"/>
  <c r="AI17" i="45"/>
  <c r="AJ17" i="45"/>
  <c r="AK17" i="45"/>
  <c r="AL17" i="45"/>
  <c r="AM17" i="45"/>
  <c r="B17" i="45"/>
  <c r="C16" i="45"/>
  <c r="E16" i="45"/>
  <c r="F16" i="45"/>
  <c r="G16" i="45"/>
  <c r="H16" i="45"/>
  <c r="I16" i="45"/>
  <c r="J16" i="45"/>
  <c r="K16" i="45"/>
  <c r="L16" i="45"/>
  <c r="M16" i="45"/>
  <c r="N16" i="45"/>
  <c r="O16" i="45"/>
  <c r="P16" i="45"/>
  <c r="Q16" i="45"/>
  <c r="R16" i="45"/>
  <c r="S16" i="45"/>
  <c r="T16" i="45"/>
  <c r="U16" i="45"/>
  <c r="V16" i="45"/>
  <c r="W16" i="45"/>
  <c r="X16" i="45"/>
  <c r="Y16" i="45"/>
  <c r="Z16" i="45"/>
  <c r="AA16" i="45"/>
  <c r="AB16" i="45"/>
  <c r="AD16" i="45"/>
  <c r="AE16" i="45"/>
  <c r="AF16" i="45"/>
  <c r="AG16" i="45"/>
  <c r="AH16" i="45"/>
  <c r="AI16" i="45"/>
  <c r="AJ16" i="45"/>
  <c r="AK16" i="45"/>
  <c r="AL16" i="45"/>
  <c r="AM16" i="45"/>
  <c r="B16" i="45"/>
  <c r="E15" i="45"/>
  <c r="F15" i="45"/>
  <c r="G15" i="45"/>
  <c r="H15" i="45"/>
  <c r="I15" i="45"/>
  <c r="J15" i="45"/>
  <c r="K15" i="45"/>
  <c r="L15" i="45"/>
  <c r="M15" i="45"/>
  <c r="N15" i="45"/>
  <c r="O15" i="45"/>
  <c r="P15" i="45"/>
  <c r="Q15" i="45"/>
  <c r="R15" i="45"/>
  <c r="S15" i="45"/>
  <c r="T15" i="45"/>
  <c r="U15" i="45"/>
  <c r="V15" i="45"/>
  <c r="W15" i="45"/>
  <c r="X15" i="45"/>
  <c r="Y15" i="45"/>
  <c r="Z15" i="45"/>
  <c r="AA15" i="45"/>
  <c r="AB15" i="45"/>
  <c r="AD15" i="45"/>
  <c r="AE15" i="45"/>
  <c r="AF15" i="45"/>
  <c r="AG15" i="45"/>
  <c r="AH15" i="45"/>
  <c r="AI15" i="45"/>
  <c r="AJ15" i="45"/>
  <c r="AK15" i="45"/>
  <c r="AL15" i="45"/>
  <c r="AM15" i="45"/>
  <c r="B15" i="45"/>
  <c r="C15" i="45"/>
  <c r="I9" i="57"/>
  <c r="J9" i="57"/>
  <c r="K9" i="57"/>
  <c r="L9" i="57"/>
  <c r="M9" i="57"/>
  <c r="N9" i="57"/>
  <c r="O9" i="57"/>
  <c r="P9" i="57"/>
  <c r="Q9" i="57"/>
  <c r="R9" i="57"/>
  <c r="S9" i="57"/>
  <c r="T9" i="57"/>
  <c r="U9" i="57"/>
  <c r="V9" i="57"/>
  <c r="W9" i="57"/>
  <c r="X9" i="57"/>
  <c r="I13" i="57"/>
  <c r="J13" i="57"/>
  <c r="K13" i="57"/>
  <c r="L13" i="57"/>
  <c r="M13" i="57"/>
  <c r="N13" i="57"/>
  <c r="O13" i="57"/>
  <c r="P13" i="57"/>
  <c r="Q13" i="57"/>
  <c r="R13" i="57"/>
  <c r="S13" i="57"/>
  <c r="T13" i="57"/>
  <c r="U13" i="57"/>
  <c r="V13" i="57"/>
  <c r="W13" i="57"/>
  <c r="X13" i="57"/>
  <c r="I17" i="57"/>
  <c r="J17" i="57"/>
  <c r="K17" i="57"/>
  <c r="L17" i="57"/>
  <c r="M17" i="57"/>
  <c r="N17" i="57"/>
  <c r="O17" i="57"/>
  <c r="P17" i="57"/>
  <c r="Q17" i="57"/>
  <c r="R17" i="57"/>
  <c r="S17" i="57"/>
  <c r="T17" i="57"/>
  <c r="U17" i="57"/>
  <c r="V17" i="57"/>
  <c r="W17" i="57"/>
  <c r="X17" i="57"/>
  <c r="I21" i="57"/>
  <c r="J21" i="57"/>
  <c r="K21" i="57"/>
  <c r="L21" i="57"/>
  <c r="M21" i="57"/>
  <c r="N21" i="57"/>
  <c r="O21" i="57"/>
  <c r="P21" i="57"/>
  <c r="Q21" i="57"/>
  <c r="R21" i="57"/>
  <c r="S21" i="57"/>
  <c r="T21" i="57"/>
  <c r="U21" i="57"/>
  <c r="V21" i="57"/>
  <c r="W21" i="57"/>
  <c r="X21" i="57"/>
  <c r="I25" i="57"/>
  <c r="J25" i="57"/>
  <c r="K25" i="57"/>
  <c r="L25" i="57"/>
  <c r="M25" i="57"/>
  <c r="N25" i="57"/>
  <c r="O25" i="57"/>
  <c r="P25" i="57"/>
  <c r="Q25" i="57"/>
  <c r="R25" i="57"/>
  <c r="S25" i="57"/>
  <c r="T25" i="57"/>
  <c r="U25" i="57"/>
  <c r="V25" i="57"/>
  <c r="W25" i="57"/>
  <c r="X25" i="57"/>
  <c r="J136" i="60"/>
  <c r="K136" i="60"/>
  <c r="L136" i="60"/>
  <c r="M136" i="60"/>
  <c r="I136" i="60"/>
  <c r="J137" i="60"/>
  <c r="K137" i="60"/>
  <c r="L137" i="60"/>
  <c r="M137" i="60"/>
  <c r="J138" i="60"/>
  <c r="K138" i="60"/>
  <c r="L138" i="60"/>
  <c r="M138" i="60"/>
  <c r="I138" i="60"/>
  <c r="J132" i="60"/>
  <c r="K132" i="60"/>
  <c r="L132" i="60"/>
  <c r="M132" i="60"/>
  <c r="J133" i="60"/>
  <c r="K133" i="60"/>
  <c r="L133" i="60"/>
  <c r="M133" i="60"/>
  <c r="I132" i="60"/>
  <c r="C136" i="51"/>
  <c r="D136" i="51"/>
  <c r="E136" i="51"/>
  <c r="F136" i="51"/>
  <c r="G136" i="51"/>
  <c r="H136" i="51"/>
  <c r="I136" i="51"/>
  <c r="J136" i="51"/>
  <c r="K136" i="51"/>
  <c r="L136" i="51"/>
  <c r="M136" i="51"/>
  <c r="N136" i="51"/>
  <c r="O136" i="51"/>
  <c r="P136" i="51"/>
  <c r="Q136" i="51"/>
  <c r="R136" i="51"/>
  <c r="S136" i="51"/>
  <c r="T136" i="51"/>
  <c r="U136" i="51"/>
  <c r="V136" i="51"/>
  <c r="W136" i="51"/>
  <c r="X136" i="51"/>
  <c r="Y136" i="51"/>
  <c r="Z136" i="51"/>
  <c r="AA136" i="51"/>
  <c r="AB136" i="51"/>
  <c r="AC136" i="51"/>
  <c r="AD136" i="51"/>
  <c r="AE136" i="51"/>
  <c r="AF136" i="51"/>
  <c r="AG136" i="51"/>
  <c r="AH136" i="51"/>
  <c r="AI136" i="51"/>
  <c r="AJ136" i="51"/>
  <c r="AK136" i="51"/>
  <c r="AL136" i="51"/>
  <c r="AM136" i="51"/>
  <c r="B136" i="51"/>
  <c r="C136" i="48"/>
  <c r="D136" i="48"/>
  <c r="E136" i="48"/>
  <c r="F136" i="48"/>
  <c r="G136" i="48"/>
  <c r="H136" i="48"/>
  <c r="I136" i="48"/>
  <c r="J136" i="48"/>
  <c r="K136" i="48"/>
  <c r="L136" i="48"/>
  <c r="M136" i="48"/>
  <c r="N136" i="48"/>
  <c r="O136" i="48"/>
  <c r="P136" i="48"/>
  <c r="Q136" i="48"/>
  <c r="R136" i="48"/>
  <c r="S136" i="48"/>
  <c r="T136" i="48"/>
  <c r="U136" i="48"/>
  <c r="V136" i="48"/>
  <c r="W136" i="48"/>
  <c r="X136" i="48"/>
  <c r="Y136" i="48"/>
  <c r="Z136" i="48"/>
  <c r="AA136" i="48"/>
  <c r="AB136" i="48"/>
  <c r="AC136" i="48"/>
  <c r="AD136" i="48"/>
  <c r="AE136" i="48"/>
  <c r="AF136" i="48"/>
  <c r="AG136" i="48"/>
  <c r="AH136" i="48"/>
  <c r="AI136" i="48"/>
  <c r="AJ136" i="48"/>
  <c r="AK136" i="48"/>
  <c r="AL136" i="48"/>
  <c r="AM136" i="48"/>
  <c r="B136" i="48"/>
  <c r="C136" i="50"/>
  <c r="D136" i="50"/>
  <c r="E136" i="50"/>
  <c r="F136" i="50"/>
  <c r="G136" i="50"/>
  <c r="H136" i="50"/>
  <c r="I136" i="50"/>
  <c r="J136" i="50"/>
  <c r="K136" i="50"/>
  <c r="L136" i="50"/>
  <c r="M136" i="50"/>
  <c r="N136" i="50"/>
  <c r="O136" i="50"/>
  <c r="P136" i="50"/>
  <c r="Q136" i="50"/>
  <c r="R136" i="50"/>
  <c r="S136" i="50"/>
  <c r="T136" i="50"/>
  <c r="U136" i="50"/>
  <c r="V136" i="50"/>
  <c r="W136" i="50"/>
  <c r="X136" i="50"/>
  <c r="Y136" i="50"/>
  <c r="Z136" i="50"/>
  <c r="AA136" i="50"/>
  <c r="AB136" i="50"/>
  <c r="AD136" i="50"/>
  <c r="AE136" i="50"/>
  <c r="AF136" i="50"/>
  <c r="AG136" i="50"/>
  <c r="AH136" i="50"/>
  <c r="AI136" i="50"/>
  <c r="AJ136" i="50"/>
  <c r="AK136" i="50"/>
  <c r="AL136" i="50"/>
  <c r="AM136" i="50"/>
  <c r="B136" i="50"/>
  <c r="C136" i="49"/>
  <c r="D136" i="49"/>
  <c r="E136" i="49"/>
  <c r="F136" i="49"/>
  <c r="G136" i="49"/>
  <c r="H136" i="49"/>
  <c r="I136" i="49"/>
  <c r="J136" i="49"/>
  <c r="K136" i="49"/>
  <c r="L136" i="49"/>
  <c r="M136" i="49"/>
  <c r="N136" i="49"/>
  <c r="O136" i="49"/>
  <c r="P136" i="49"/>
  <c r="Q136" i="49"/>
  <c r="R136" i="49"/>
  <c r="S136" i="49"/>
  <c r="T136" i="49"/>
  <c r="U136" i="49"/>
  <c r="V136" i="49"/>
  <c r="W136" i="49"/>
  <c r="X136" i="49"/>
  <c r="Y136" i="49"/>
  <c r="Z136" i="49"/>
  <c r="AA136" i="49"/>
  <c r="AB136" i="49"/>
  <c r="AC136" i="49"/>
  <c r="AD136" i="49"/>
  <c r="AE136" i="49"/>
  <c r="AF136" i="49"/>
  <c r="AG136" i="49"/>
  <c r="AH136" i="49"/>
  <c r="AI136" i="49"/>
  <c r="AJ136" i="49"/>
  <c r="AK136" i="49"/>
  <c r="AL136" i="49"/>
  <c r="AM136" i="49"/>
  <c r="B136" i="49"/>
  <c r="C136" i="45"/>
  <c r="D136" i="45"/>
  <c r="E136" i="45"/>
  <c r="F136" i="45"/>
  <c r="G136" i="45"/>
  <c r="H136" i="45"/>
  <c r="I136" i="45"/>
  <c r="J136" i="45"/>
  <c r="K136" i="45"/>
  <c r="L136" i="45"/>
  <c r="M136" i="45"/>
  <c r="N136" i="45"/>
  <c r="O136" i="45"/>
  <c r="P136" i="45"/>
  <c r="Q136" i="45"/>
  <c r="R136" i="45"/>
  <c r="S136" i="45"/>
  <c r="T136" i="45"/>
  <c r="U136" i="45"/>
  <c r="V136" i="45"/>
  <c r="W136" i="45"/>
  <c r="X136" i="45"/>
  <c r="Y136" i="45"/>
  <c r="Z136" i="45"/>
  <c r="AA136" i="45"/>
  <c r="AB136" i="45"/>
  <c r="AC136" i="45"/>
  <c r="AD136" i="45"/>
  <c r="AE136" i="45"/>
  <c r="AF136" i="45"/>
  <c r="AG136" i="45"/>
  <c r="AH136" i="45"/>
  <c r="AI136" i="45"/>
  <c r="AJ136" i="45"/>
  <c r="AK136" i="45"/>
  <c r="AL136" i="45"/>
  <c r="AM136" i="45"/>
  <c r="B136" i="45"/>
  <c r="K6" i="58"/>
  <c r="K7" i="58"/>
  <c r="K9" i="58"/>
  <c r="K5" i="58"/>
  <c r="M57" i="40"/>
  <c r="L57" i="40"/>
  <c r="K57" i="40"/>
  <c r="J57" i="40"/>
  <c r="I57" i="40"/>
  <c r="K164" i="51"/>
  <c r="L164" i="51"/>
  <c r="M164" i="51"/>
  <c r="N164" i="51"/>
  <c r="O164" i="51"/>
  <c r="P164" i="51"/>
  <c r="V164" i="51"/>
  <c r="W164" i="51"/>
  <c r="X164" i="51"/>
  <c r="Y164" i="51"/>
  <c r="Z164" i="51"/>
  <c r="M164" i="48"/>
  <c r="O164" i="48"/>
  <c r="P164" i="48"/>
  <c r="Q164" i="48"/>
  <c r="R164" i="48"/>
  <c r="S164" i="48"/>
  <c r="T164" i="48"/>
  <c r="X164" i="48"/>
  <c r="Y164" i="48"/>
  <c r="Z164" i="48"/>
  <c r="R164" i="50"/>
  <c r="Q164" i="50"/>
  <c r="P164" i="50"/>
  <c r="O164" i="50"/>
  <c r="N164" i="50"/>
  <c r="M164" i="50"/>
  <c r="L164" i="50"/>
  <c r="K164" i="50"/>
  <c r="J164" i="50"/>
  <c r="I164" i="50"/>
  <c r="H164" i="50"/>
  <c r="L164" i="49"/>
  <c r="N164" i="49"/>
  <c r="O164" i="49"/>
  <c r="P164" i="49"/>
  <c r="Q164" i="49"/>
  <c r="W164" i="49"/>
  <c r="X164" i="49"/>
  <c r="Y164" i="49"/>
  <c r="Z164" i="49"/>
  <c r="P164" i="45"/>
  <c r="Q164" i="45"/>
  <c r="R164" i="45"/>
  <c r="S164" i="45"/>
  <c r="T164" i="45"/>
  <c r="U164" i="45"/>
  <c r="V164" i="45"/>
  <c r="W164" i="45"/>
  <c r="X164" i="45"/>
  <c r="Y164" i="45"/>
  <c r="Z164" i="45"/>
  <c r="H19" i="55"/>
  <c r="G19" i="55"/>
  <c r="F19" i="55"/>
  <c r="E19" i="55"/>
  <c r="D19" i="55"/>
  <c r="C19" i="55"/>
  <c r="H18" i="55"/>
  <c r="G18" i="55"/>
  <c r="F18" i="55"/>
  <c r="E18" i="55"/>
  <c r="D18" i="55"/>
  <c r="C18" i="55"/>
  <c r="H17" i="55"/>
  <c r="G17" i="55"/>
  <c r="F17" i="55"/>
  <c r="E17" i="55"/>
  <c r="D17" i="55"/>
  <c r="C17" i="55"/>
  <c r="H16" i="55"/>
  <c r="G16" i="55"/>
  <c r="F16" i="55"/>
  <c r="E16" i="55"/>
  <c r="D16" i="55"/>
  <c r="C16" i="55"/>
  <c r="H15" i="55"/>
  <c r="G15" i="55"/>
  <c r="F15" i="55"/>
  <c r="E15" i="55"/>
  <c r="D15" i="55"/>
  <c r="C15" i="55"/>
  <c r="H14" i="55"/>
  <c r="G14" i="55"/>
  <c r="F14" i="55"/>
  <c r="E14" i="55"/>
  <c r="D14" i="55"/>
  <c r="C14" i="55"/>
  <c r="H13" i="55"/>
  <c r="G13" i="55"/>
  <c r="F13" i="55"/>
  <c r="E13" i="55"/>
  <c r="D13" i="55"/>
  <c r="C13" i="55"/>
  <c r="H12" i="55"/>
  <c r="G12" i="55"/>
  <c r="F12" i="55"/>
  <c r="E12" i="55"/>
  <c r="D12" i="55"/>
  <c r="C12" i="55"/>
  <c r="H11" i="55"/>
  <c r="G11" i="55"/>
  <c r="F11" i="55"/>
  <c r="E11" i="55"/>
  <c r="D11" i="55"/>
  <c r="C11" i="55"/>
  <c r="H10" i="55"/>
  <c r="G10" i="55"/>
  <c r="F10" i="55"/>
  <c r="E10" i="55"/>
  <c r="D10" i="55"/>
  <c r="C10" i="55"/>
  <c r="AC51" i="60"/>
  <c r="L63" i="60"/>
  <c r="T63" i="60"/>
  <c r="U63" i="60"/>
  <c r="E41" i="60"/>
  <c r="E50" i="60" s="1"/>
  <c r="F41" i="60"/>
  <c r="G41" i="60"/>
  <c r="G50" i="60" s="1"/>
  <c r="H41" i="60"/>
  <c r="H59" i="60" s="1"/>
  <c r="I41" i="60"/>
  <c r="I50" i="60" s="1"/>
  <c r="J41" i="60"/>
  <c r="J59" i="60" s="1"/>
  <c r="K41" i="60"/>
  <c r="K59" i="60" s="1"/>
  <c r="L41" i="60"/>
  <c r="L59" i="60" s="1"/>
  <c r="M41" i="60"/>
  <c r="M59" i="60" s="1"/>
  <c r="N41" i="60"/>
  <c r="N59" i="60" s="1"/>
  <c r="O41" i="60"/>
  <c r="O59" i="60" s="1"/>
  <c r="P41" i="60"/>
  <c r="P59" i="60" s="1"/>
  <c r="Q41" i="60"/>
  <c r="Q50" i="60" s="1"/>
  <c r="R41" i="60"/>
  <c r="R59" i="60" s="1"/>
  <c r="S41" i="60"/>
  <c r="S59" i="60" s="1"/>
  <c r="T41" i="60"/>
  <c r="T59" i="60" s="1"/>
  <c r="U41" i="60"/>
  <c r="U59" i="60" s="1"/>
  <c r="V41" i="60"/>
  <c r="V59" i="60" s="1"/>
  <c r="W41" i="60"/>
  <c r="W59" i="60" s="1"/>
  <c r="X41" i="60"/>
  <c r="X50" i="60" s="1"/>
  <c r="Y41" i="60"/>
  <c r="Y50" i="60" s="1"/>
  <c r="Z41" i="60"/>
  <c r="Z50" i="60" s="1"/>
  <c r="AA41" i="60"/>
  <c r="AA50" i="60" s="1"/>
  <c r="AB41" i="60"/>
  <c r="AB50" i="60" s="1"/>
  <c r="AC41" i="60"/>
  <c r="AC50" i="60" s="1"/>
  <c r="AD41" i="60"/>
  <c r="AD59" i="60" s="1"/>
  <c r="AE41" i="60"/>
  <c r="AE50" i="60" s="1"/>
  <c r="E42" i="60"/>
  <c r="E60" i="60" s="1"/>
  <c r="F42" i="60"/>
  <c r="G42" i="60"/>
  <c r="G60" i="60" s="1"/>
  <c r="H42" i="60"/>
  <c r="H60" i="60" s="1"/>
  <c r="I42" i="60"/>
  <c r="I51" i="60" s="1"/>
  <c r="J42" i="60"/>
  <c r="J51" i="60" s="1"/>
  <c r="K42" i="60"/>
  <c r="K51" i="60" s="1"/>
  <c r="L42" i="60"/>
  <c r="L51" i="60" s="1"/>
  <c r="M42" i="60"/>
  <c r="M51" i="60" s="1"/>
  <c r="N42" i="60"/>
  <c r="N51" i="60" s="1"/>
  <c r="O42" i="60"/>
  <c r="O51" i="60" s="1"/>
  <c r="P42" i="60"/>
  <c r="P51" i="60" s="1"/>
  <c r="Q42" i="60"/>
  <c r="Q51" i="60" s="1"/>
  <c r="R42" i="60"/>
  <c r="R60" i="60" s="1"/>
  <c r="S42" i="60"/>
  <c r="S51" i="60" s="1"/>
  <c r="T42" i="60"/>
  <c r="T51" i="60" s="1"/>
  <c r="U42" i="60"/>
  <c r="U51" i="60" s="1"/>
  <c r="V42" i="60"/>
  <c r="V51" i="60" s="1"/>
  <c r="W42" i="60"/>
  <c r="W51" i="60" s="1"/>
  <c r="X42" i="60"/>
  <c r="X51" i="60" s="1"/>
  <c r="Y42" i="60"/>
  <c r="Y51" i="60" s="1"/>
  <c r="Z42" i="60"/>
  <c r="Z51" i="60" s="1"/>
  <c r="AA42" i="60"/>
  <c r="AA60" i="60" s="1"/>
  <c r="AB42" i="60"/>
  <c r="AB60" i="60" s="1"/>
  <c r="AC42" i="60"/>
  <c r="AC60" i="60" s="1"/>
  <c r="AD42" i="60"/>
  <c r="AD60" i="60" s="1"/>
  <c r="AE42" i="60"/>
  <c r="AE51" i="60" s="1"/>
  <c r="E43" i="60"/>
  <c r="E61" i="60" s="1"/>
  <c r="F43" i="60"/>
  <c r="F52" i="60" s="1"/>
  <c r="G43" i="60"/>
  <c r="G52" i="60" s="1"/>
  <c r="H43" i="60"/>
  <c r="H61" i="60" s="1"/>
  <c r="I43" i="60"/>
  <c r="I61" i="60" s="1"/>
  <c r="J43" i="60"/>
  <c r="J61" i="60" s="1"/>
  <c r="K43" i="60"/>
  <c r="K61" i="60" s="1"/>
  <c r="L43" i="60"/>
  <c r="L61" i="60" s="1"/>
  <c r="M43" i="60"/>
  <c r="M61" i="60" s="1"/>
  <c r="N43" i="60"/>
  <c r="N61" i="60" s="1"/>
  <c r="O43" i="60"/>
  <c r="O52" i="60" s="1"/>
  <c r="P43" i="60"/>
  <c r="P52" i="60" s="1"/>
  <c r="Q43" i="60"/>
  <c r="Q52" i="60" s="1"/>
  <c r="R43" i="60"/>
  <c r="R61" i="60" s="1"/>
  <c r="S43" i="60"/>
  <c r="S52" i="60" s="1"/>
  <c r="T43" i="60"/>
  <c r="T52" i="60" s="1"/>
  <c r="U43" i="60"/>
  <c r="U52" i="60" s="1"/>
  <c r="V43" i="60"/>
  <c r="V52" i="60" s="1"/>
  <c r="W43" i="60"/>
  <c r="W52" i="60" s="1"/>
  <c r="X43" i="60"/>
  <c r="X61" i="60" s="1"/>
  <c r="Y43" i="60"/>
  <c r="Y52" i="60" s="1"/>
  <c r="Z43" i="60"/>
  <c r="Z52" i="60" s="1"/>
  <c r="AA43" i="60"/>
  <c r="AA52" i="60" s="1"/>
  <c r="AB43" i="60"/>
  <c r="AB52" i="60" s="1"/>
  <c r="AC43" i="60"/>
  <c r="AC61" i="60" s="1"/>
  <c r="AD43" i="60"/>
  <c r="AD61" i="60" s="1"/>
  <c r="AE43" i="60"/>
  <c r="AE52" i="60" s="1"/>
  <c r="E44" i="60"/>
  <c r="E53" i="60" s="1"/>
  <c r="F44" i="60"/>
  <c r="F53" i="60" s="1"/>
  <c r="G44" i="60"/>
  <c r="G53" i="60" s="1"/>
  <c r="H44" i="60"/>
  <c r="H62" i="60" s="1"/>
  <c r="I44" i="60"/>
  <c r="I62" i="60" s="1"/>
  <c r="J44" i="60"/>
  <c r="J53" i="60" s="1"/>
  <c r="K44" i="60"/>
  <c r="K53" i="60" s="1"/>
  <c r="L44" i="60"/>
  <c r="L62" i="60" s="1"/>
  <c r="M44" i="60"/>
  <c r="M62" i="60" s="1"/>
  <c r="N44" i="60"/>
  <c r="N53" i="60" s="1"/>
  <c r="O44" i="60"/>
  <c r="O53" i="60" s="1"/>
  <c r="P44" i="60"/>
  <c r="P62" i="60" s="1"/>
  <c r="Q44" i="60"/>
  <c r="Q62" i="60" s="1"/>
  <c r="R44" i="60"/>
  <c r="R53" i="60" s="1"/>
  <c r="S44" i="60"/>
  <c r="S53" i="60" s="1"/>
  <c r="T44" i="60"/>
  <c r="T53" i="60" s="1"/>
  <c r="U44" i="60"/>
  <c r="U53" i="60" s="1"/>
  <c r="V44" i="60"/>
  <c r="V62" i="60" s="1"/>
  <c r="W44" i="60"/>
  <c r="W53" i="60" s="1"/>
  <c r="X44" i="60"/>
  <c r="X62" i="60" s="1"/>
  <c r="Y44" i="60"/>
  <c r="Y53" i="60" s="1"/>
  <c r="Z44" i="60"/>
  <c r="Z53" i="60" s="1"/>
  <c r="AA44" i="60"/>
  <c r="AA62" i="60" s="1"/>
  <c r="AB44" i="60"/>
  <c r="AB53" i="60" s="1"/>
  <c r="AC44" i="60"/>
  <c r="AC53" i="60" s="1"/>
  <c r="AD44" i="60"/>
  <c r="AD53" i="60" s="1"/>
  <c r="AE44" i="60"/>
  <c r="AE53" i="60" s="1"/>
  <c r="E45" i="60"/>
  <c r="E54" i="60" s="1"/>
  <c r="F45" i="60"/>
  <c r="F54" i="60" s="1"/>
  <c r="G45" i="60"/>
  <c r="G54" i="60" s="1"/>
  <c r="H45" i="60"/>
  <c r="H54" i="60" s="1"/>
  <c r="I45" i="60"/>
  <c r="I63" i="60" s="1"/>
  <c r="J45" i="60"/>
  <c r="J54" i="60" s="1"/>
  <c r="K45" i="60"/>
  <c r="K54" i="60" s="1"/>
  <c r="L45" i="60"/>
  <c r="L54" i="60" s="1"/>
  <c r="M45" i="60"/>
  <c r="M54" i="60" s="1"/>
  <c r="N45" i="60"/>
  <c r="N54" i="60" s="1"/>
  <c r="O45" i="60"/>
  <c r="O54" i="60" s="1"/>
  <c r="P45" i="60"/>
  <c r="P54" i="60" s="1"/>
  <c r="Q45" i="60"/>
  <c r="Q54" i="60" s="1"/>
  <c r="R45" i="60"/>
  <c r="R54" i="60" s="1"/>
  <c r="S45" i="60"/>
  <c r="S54" i="60" s="1"/>
  <c r="T45" i="60"/>
  <c r="T54" i="60" s="1"/>
  <c r="U45" i="60"/>
  <c r="U54" i="60" s="1"/>
  <c r="V45" i="60"/>
  <c r="V63" i="60" s="1"/>
  <c r="W45" i="60"/>
  <c r="W54" i="60" s="1"/>
  <c r="X45" i="60"/>
  <c r="X54" i="60" s="1"/>
  <c r="Y45" i="60"/>
  <c r="Y54" i="60" s="1"/>
  <c r="Z45" i="60"/>
  <c r="Z63" i="60" s="1"/>
  <c r="AA45" i="60"/>
  <c r="AA54" i="60" s="1"/>
  <c r="AB45" i="60"/>
  <c r="AB54" i="60" s="1"/>
  <c r="AC45" i="60"/>
  <c r="AC54" i="60" s="1"/>
  <c r="AD45" i="60"/>
  <c r="AD54" i="60" s="1"/>
  <c r="AE45" i="60"/>
  <c r="AE54" i="60" s="1"/>
  <c r="E32" i="60"/>
  <c r="F32" i="60"/>
  <c r="G32" i="60"/>
  <c r="H32" i="60"/>
  <c r="I32" i="60"/>
  <c r="J32" i="60"/>
  <c r="K32" i="60"/>
  <c r="L32" i="60"/>
  <c r="M32" i="60"/>
  <c r="N32" i="60"/>
  <c r="O32" i="60"/>
  <c r="P32" i="60"/>
  <c r="Q32" i="60"/>
  <c r="R32" i="60"/>
  <c r="S32" i="60"/>
  <c r="T32" i="60"/>
  <c r="U32" i="60"/>
  <c r="V32" i="60"/>
  <c r="W32" i="60"/>
  <c r="X32" i="60"/>
  <c r="Y32" i="60"/>
  <c r="Z32" i="60"/>
  <c r="AA32" i="60"/>
  <c r="AB32" i="60"/>
  <c r="AC32" i="60"/>
  <c r="AD32" i="60"/>
  <c r="AE32" i="60"/>
  <c r="E33" i="60"/>
  <c r="F33" i="60"/>
  <c r="G33" i="60"/>
  <c r="H33" i="60"/>
  <c r="I33" i="60"/>
  <c r="J33" i="60"/>
  <c r="K33" i="60"/>
  <c r="L33" i="60"/>
  <c r="M33" i="60"/>
  <c r="N33" i="60"/>
  <c r="O33" i="60"/>
  <c r="P33" i="60"/>
  <c r="Q33" i="60"/>
  <c r="R33" i="60"/>
  <c r="S33" i="60"/>
  <c r="T33" i="60"/>
  <c r="U33" i="60"/>
  <c r="V33" i="60"/>
  <c r="W33" i="60"/>
  <c r="X33" i="60"/>
  <c r="Y33" i="60"/>
  <c r="Z33" i="60"/>
  <c r="AA33" i="60"/>
  <c r="AB33" i="60"/>
  <c r="AC33" i="60"/>
  <c r="AD33" i="60"/>
  <c r="AE33" i="60"/>
  <c r="E34" i="60"/>
  <c r="F34" i="60"/>
  <c r="G34" i="60"/>
  <c r="H34" i="60"/>
  <c r="I34" i="60"/>
  <c r="J34" i="60"/>
  <c r="K34" i="60"/>
  <c r="L34" i="60"/>
  <c r="M34" i="60"/>
  <c r="N34" i="60"/>
  <c r="O34" i="60"/>
  <c r="P34" i="60"/>
  <c r="Q34" i="60"/>
  <c r="R34" i="60"/>
  <c r="S34" i="60"/>
  <c r="T34" i="60"/>
  <c r="U34" i="60"/>
  <c r="V34" i="60"/>
  <c r="W34" i="60"/>
  <c r="X34" i="60"/>
  <c r="Y34" i="60"/>
  <c r="Z34" i="60"/>
  <c r="AA34" i="60"/>
  <c r="AB34" i="60"/>
  <c r="AC34" i="60"/>
  <c r="AD34" i="60"/>
  <c r="AE34" i="60"/>
  <c r="E35" i="60"/>
  <c r="F35" i="60"/>
  <c r="G35" i="60"/>
  <c r="H35" i="60"/>
  <c r="I35" i="60"/>
  <c r="J35" i="60"/>
  <c r="K35" i="60"/>
  <c r="L35" i="60"/>
  <c r="M35" i="60"/>
  <c r="N35" i="60"/>
  <c r="O35" i="60"/>
  <c r="P35" i="60"/>
  <c r="Q35" i="60"/>
  <c r="R35" i="60"/>
  <c r="S35" i="60"/>
  <c r="T35" i="60"/>
  <c r="U35" i="60"/>
  <c r="V35" i="60"/>
  <c r="W35" i="60"/>
  <c r="X35" i="60"/>
  <c r="Y35" i="60"/>
  <c r="Z35" i="60"/>
  <c r="AA35" i="60"/>
  <c r="AB35" i="60"/>
  <c r="AC35" i="60"/>
  <c r="AD35" i="60"/>
  <c r="AE35" i="60"/>
  <c r="E36" i="60"/>
  <c r="F36" i="60"/>
  <c r="G36" i="60"/>
  <c r="H36" i="60"/>
  <c r="I36" i="60"/>
  <c r="J36" i="60"/>
  <c r="K36" i="60"/>
  <c r="L36" i="60"/>
  <c r="M36" i="60"/>
  <c r="N36" i="60"/>
  <c r="O36" i="60"/>
  <c r="P36" i="60"/>
  <c r="Q36" i="60"/>
  <c r="R36" i="60"/>
  <c r="S36" i="60"/>
  <c r="T36" i="60"/>
  <c r="U36" i="60"/>
  <c r="V36" i="60"/>
  <c r="W36" i="60"/>
  <c r="X36" i="60"/>
  <c r="Y36" i="60"/>
  <c r="Z36" i="60"/>
  <c r="AA36" i="60"/>
  <c r="AB36" i="60"/>
  <c r="AC36" i="60"/>
  <c r="AD36" i="60"/>
  <c r="AE36" i="60"/>
  <c r="D45" i="60"/>
  <c r="D63" i="60" s="1"/>
  <c r="D36" i="60"/>
  <c r="D44" i="60"/>
  <c r="D62" i="60" s="1"/>
  <c r="D35" i="60"/>
  <c r="D43" i="60"/>
  <c r="D52" i="60" s="1"/>
  <c r="D34" i="60"/>
  <c r="D42" i="60"/>
  <c r="D51" i="60" s="1"/>
  <c r="D33" i="60"/>
  <c r="D41" i="60"/>
  <c r="D59" i="60" s="1"/>
  <c r="D32" i="60"/>
  <c r="C14" i="60"/>
  <c r="D14" i="60"/>
  <c r="E14" i="60"/>
  <c r="G14" i="60"/>
  <c r="H14" i="60"/>
  <c r="I14" i="60"/>
  <c r="J14" i="60"/>
  <c r="K14" i="60"/>
  <c r="L14" i="60"/>
  <c r="M14" i="60"/>
  <c r="N14" i="60"/>
  <c r="O14" i="60"/>
  <c r="P14" i="60"/>
  <c r="Q14" i="60"/>
  <c r="R14" i="60"/>
  <c r="S14" i="60"/>
  <c r="T14" i="60"/>
  <c r="U14" i="60"/>
  <c r="V14" i="60"/>
  <c r="W14" i="60"/>
  <c r="X14" i="60"/>
  <c r="Y14" i="60"/>
  <c r="Z14" i="60"/>
  <c r="AA14" i="60"/>
  <c r="AB14" i="60"/>
  <c r="AC14" i="60"/>
  <c r="AD14" i="60"/>
  <c r="AE14" i="60"/>
  <c r="C15" i="60"/>
  <c r="D15" i="60"/>
  <c r="E15" i="60"/>
  <c r="F15" i="60"/>
  <c r="G15" i="60"/>
  <c r="H15" i="60"/>
  <c r="I15" i="60"/>
  <c r="J15" i="60"/>
  <c r="K15" i="60"/>
  <c r="L15" i="60"/>
  <c r="M15" i="60"/>
  <c r="N15" i="60"/>
  <c r="O15" i="60"/>
  <c r="P15" i="60"/>
  <c r="Q15" i="60"/>
  <c r="R15" i="60"/>
  <c r="S15" i="60"/>
  <c r="T15" i="60"/>
  <c r="U15" i="60"/>
  <c r="V15" i="60"/>
  <c r="W15" i="60"/>
  <c r="X15" i="60"/>
  <c r="Y15" i="60"/>
  <c r="Z15" i="60"/>
  <c r="AA15" i="60"/>
  <c r="AB15" i="60"/>
  <c r="AC15" i="60"/>
  <c r="AD15" i="60"/>
  <c r="AE15" i="60"/>
  <c r="C16" i="60"/>
  <c r="D16" i="60"/>
  <c r="E16" i="60"/>
  <c r="F16" i="60"/>
  <c r="G16" i="60"/>
  <c r="H16" i="60"/>
  <c r="I16" i="60"/>
  <c r="J16" i="60"/>
  <c r="K16" i="60"/>
  <c r="L16" i="60"/>
  <c r="M16" i="60"/>
  <c r="N16" i="60"/>
  <c r="O16" i="60"/>
  <c r="P16" i="60"/>
  <c r="Q16" i="60"/>
  <c r="R16" i="60"/>
  <c r="S16" i="60"/>
  <c r="T16" i="60"/>
  <c r="U16" i="60"/>
  <c r="V16" i="60"/>
  <c r="W16" i="60"/>
  <c r="X16" i="60"/>
  <c r="Y16" i="60"/>
  <c r="Z16" i="60"/>
  <c r="AA16" i="60"/>
  <c r="AB16" i="60"/>
  <c r="AC16" i="60"/>
  <c r="AD16" i="60"/>
  <c r="AE16" i="60"/>
  <c r="C17" i="60"/>
  <c r="D17" i="60"/>
  <c r="E17" i="60"/>
  <c r="F17" i="60"/>
  <c r="G17" i="60"/>
  <c r="H17" i="60"/>
  <c r="I17" i="60"/>
  <c r="J17" i="60"/>
  <c r="K17" i="60"/>
  <c r="L17" i="60"/>
  <c r="M17" i="60"/>
  <c r="N17" i="60"/>
  <c r="O17" i="60"/>
  <c r="P17" i="60"/>
  <c r="Q17" i="60"/>
  <c r="R17" i="60"/>
  <c r="S17" i="60"/>
  <c r="T17" i="60"/>
  <c r="U17" i="60"/>
  <c r="V17" i="60"/>
  <c r="W17" i="60"/>
  <c r="X17" i="60"/>
  <c r="Y17" i="60"/>
  <c r="Z17" i="60"/>
  <c r="AA17" i="60"/>
  <c r="AB17" i="60"/>
  <c r="AC17" i="60"/>
  <c r="AD17" i="60"/>
  <c r="AE17" i="60"/>
  <c r="C18" i="60"/>
  <c r="D18" i="60"/>
  <c r="E18" i="60"/>
  <c r="F18" i="60"/>
  <c r="G18" i="60"/>
  <c r="H18" i="60"/>
  <c r="I18" i="60"/>
  <c r="J18" i="60"/>
  <c r="K18" i="60"/>
  <c r="L18" i="60"/>
  <c r="M18" i="60"/>
  <c r="N18" i="60"/>
  <c r="O18" i="60"/>
  <c r="P18" i="60"/>
  <c r="Q18" i="60"/>
  <c r="R18" i="60"/>
  <c r="S18" i="60"/>
  <c r="T18" i="60"/>
  <c r="U18" i="60"/>
  <c r="V18" i="60"/>
  <c r="W18" i="60"/>
  <c r="X18" i="60"/>
  <c r="Y18" i="60"/>
  <c r="Z18" i="60"/>
  <c r="AA18" i="60"/>
  <c r="AB18" i="60"/>
  <c r="AC18" i="60"/>
  <c r="AD18" i="60"/>
  <c r="AE18" i="60"/>
  <c r="B15" i="60"/>
  <c r="B16" i="60"/>
  <c r="B17" i="60"/>
  <c r="B18" i="60"/>
  <c r="B14" i="60"/>
  <c r="G104" i="60"/>
  <c r="H104" i="60"/>
  <c r="I104" i="60"/>
  <c r="J104" i="60"/>
  <c r="K104" i="60"/>
  <c r="L104" i="60"/>
  <c r="M104" i="60"/>
  <c r="N104" i="60"/>
  <c r="O104" i="60"/>
  <c r="P104" i="60"/>
  <c r="Q104" i="60"/>
  <c r="R104" i="60"/>
  <c r="S104" i="60"/>
  <c r="T104" i="60"/>
  <c r="U104" i="60"/>
  <c r="V104" i="60"/>
  <c r="W104" i="60"/>
  <c r="X104" i="60"/>
  <c r="Y104" i="60"/>
  <c r="Z104" i="60"/>
  <c r="AA104" i="60"/>
  <c r="AB104" i="60"/>
  <c r="AC104" i="60"/>
  <c r="AD104" i="60"/>
  <c r="G105" i="60"/>
  <c r="H105" i="60"/>
  <c r="I105" i="60"/>
  <c r="J105" i="60"/>
  <c r="K105" i="60"/>
  <c r="L105" i="60"/>
  <c r="M105" i="60"/>
  <c r="N105" i="60"/>
  <c r="O105" i="60"/>
  <c r="P105" i="60"/>
  <c r="Q105" i="60"/>
  <c r="R105" i="60"/>
  <c r="S105" i="60"/>
  <c r="T105" i="60"/>
  <c r="U105" i="60"/>
  <c r="V105" i="60"/>
  <c r="W105" i="60"/>
  <c r="X105" i="60"/>
  <c r="Y105" i="60"/>
  <c r="Z105" i="60"/>
  <c r="AA105" i="60"/>
  <c r="AB105" i="60"/>
  <c r="AC105" i="60"/>
  <c r="AD105" i="60"/>
  <c r="AE105" i="60"/>
  <c r="G106" i="60"/>
  <c r="H106" i="60"/>
  <c r="I106" i="60"/>
  <c r="J106" i="60"/>
  <c r="K106" i="60"/>
  <c r="L106" i="60"/>
  <c r="M106" i="60"/>
  <c r="N106" i="60"/>
  <c r="O106" i="60"/>
  <c r="P106" i="60"/>
  <c r="Q106" i="60"/>
  <c r="R106" i="60"/>
  <c r="S106" i="60"/>
  <c r="T106" i="60"/>
  <c r="U106" i="60"/>
  <c r="V106" i="60"/>
  <c r="W106" i="60"/>
  <c r="X106" i="60"/>
  <c r="Y106" i="60"/>
  <c r="Z106" i="60"/>
  <c r="AA106" i="60"/>
  <c r="AB106" i="60"/>
  <c r="AC106" i="60"/>
  <c r="AD106" i="60"/>
  <c r="AE106" i="60"/>
  <c r="G107" i="60"/>
  <c r="H107" i="60"/>
  <c r="I107" i="60"/>
  <c r="J107" i="60"/>
  <c r="K107" i="60"/>
  <c r="L107" i="60"/>
  <c r="M107" i="60"/>
  <c r="N107" i="60"/>
  <c r="O107" i="60"/>
  <c r="P107" i="60"/>
  <c r="Q107" i="60"/>
  <c r="R107" i="60"/>
  <c r="S107" i="60"/>
  <c r="T107" i="60"/>
  <c r="U107" i="60"/>
  <c r="V107" i="60"/>
  <c r="W107" i="60"/>
  <c r="X107" i="60"/>
  <c r="Y107" i="60"/>
  <c r="Z107" i="60"/>
  <c r="AA107" i="60"/>
  <c r="AB107" i="60"/>
  <c r="AC107" i="60"/>
  <c r="AD107" i="60"/>
  <c r="AE107" i="60"/>
  <c r="G108" i="60"/>
  <c r="H108" i="60"/>
  <c r="I108" i="60"/>
  <c r="J108" i="60"/>
  <c r="K108" i="60"/>
  <c r="L108" i="60"/>
  <c r="M108" i="60"/>
  <c r="N108" i="60"/>
  <c r="O108" i="60"/>
  <c r="P108" i="60"/>
  <c r="Q108" i="60"/>
  <c r="R108" i="60"/>
  <c r="S108" i="60"/>
  <c r="T108" i="60"/>
  <c r="U108" i="60"/>
  <c r="V108" i="60"/>
  <c r="W108" i="60"/>
  <c r="X108" i="60"/>
  <c r="Y108" i="60"/>
  <c r="Z108" i="60"/>
  <c r="AA108" i="60"/>
  <c r="AB108" i="60"/>
  <c r="AC108" i="60"/>
  <c r="AD108" i="60"/>
  <c r="AE108" i="60"/>
  <c r="G86" i="60"/>
  <c r="H86" i="60"/>
  <c r="I86" i="60"/>
  <c r="J86" i="60"/>
  <c r="K86" i="60"/>
  <c r="L86" i="60"/>
  <c r="M86" i="60"/>
  <c r="N86" i="60"/>
  <c r="O86" i="60"/>
  <c r="P86" i="60"/>
  <c r="Q86" i="60"/>
  <c r="R86" i="60"/>
  <c r="S86" i="60"/>
  <c r="T86" i="60"/>
  <c r="U86" i="60"/>
  <c r="V86" i="60"/>
  <c r="W86" i="60"/>
  <c r="X86" i="60"/>
  <c r="Y86" i="60"/>
  <c r="Z86" i="60"/>
  <c r="AA86" i="60"/>
  <c r="AB86" i="60"/>
  <c r="AC86" i="60"/>
  <c r="AD86" i="60"/>
  <c r="G87" i="60"/>
  <c r="H87" i="60"/>
  <c r="I87" i="60"/>
  <c r="J87" i="60"/>
  <c r="K87" i="60"/>
  <c r="L87" i="60"/>
  <c r="M87" i="60"/>
  <c r="N87" i="60"/>
  <c r="O87" i="60"/>
  <c r="P87" i="60"/>
  <c r="Q87" i="60"/>
  <c r="R87" i="60"/>
  <c r="S87" i="60"/>
  <c r="T87" i="60"/>
  <c r="U87" i="60"/>
  <c r="V87" i="60"/>
  <c r="W87" i="60"/>
  <c r="X87" i="60"/>
  <c r="Y87" i="60"/>
  <c r="Z87" i="60"/>
  <c r="AA87" i="60"/>
  <c r="AB87" i="60"/>
  <c r="AC87" i="60"/>
  <c r="AD87" i="60"/>
  <c r="AE87" i="60"/>
  <c r="G88" i="60"/>
  <c r="H88" i="60"/>
  <c r="I88" i="60"/>
  <c r="J88" i="60"/>
  <c r="K88" i="60"/>
  <c r="L88" i="60"/>
  <c r="M88" i="60"/>
  <c r="N88" i="60"/>
  <c r="O88" i="60"/>
  <c r="P88" i="60"/>
  <c r="Q88" i="60"/>
  <c r="R88" i="60"/>
  <c r="S88" i="60"/>
  <c r="T88" i="60"/>
  <c r="U88" i="60"/>
  <c r="V88" i="60"/>
  <c r="W88" i="60"/>
  <c r="X88" i="60"/>
  <c r="Y88" i="60"/>
  <c r="Z88" i="60"/>
  <c r="AA88" i="60"/>
  <c r="AB88" i="60"/>
  <c r="AC88" i="60"/>
  <c r="AD88" i="60"/>
  <c r="AE88" i="60"/>
  <c r="G89" i="60"/>
  <c r="H89" i="60"/>
  <c r="I89" i="60"/>
  <c r="J89" i="60"/>
  <c r="K89" i="60"/>
  <c r="L89" i="60"/>
  <c r="M89" i="60"/>
  <c r="N89" i="60"/>
  <c r="O89" i="60"/>
  <c r="P89" i="60"/>
  <c r="Q89" i="60"/>
  <c r="R89" i="60"/>
  <c r="S89" i="60"/>
  <c r="T89" i="60"/>
  <c r="U89" i="60"/>
  <c r="V89" i="60"/>
  <c r="W89" i="60"/>
  <c r="X89" i="60"/>
  <c r="Y89" i="60"/>
  <c r="Z89" i="60"/>
  <c r="AA89" i="60"/>
  <c r="AB89" i="60"/>
  <c r="AC89" i="60"/>
  <c r="AD89" i="60"/>
  <c r="AE89" i="60"/>
  <c r="G90" i="60"/>
  <c r="H90" i="60"/>
  <c r="I90" i="60"/>
  <c r="J90" i="60"/>
  <c r="K90" i="60"/>
  <c r="L90" i="60"/>
  <c r="M90" i="60"/>
  <c r="N90" i="60"/>
  <c r="O90" i="60"/>
  <c r="P90" i="60"/>
  <c r="Q90" i="60"/>
  <c r="R90" i="60"/>
  <c r="S90" i="60"/>
  <c r="T90" i="60"/>
  <c r="U90" i="60"/>
  <c r="V90" i="60"/>
  <c r="W90" i="60"/>
  <c r="X90" i="60"/>
  <c r="Y90" i="60"/>
  <c r="Z90" i="60"/>
  <c r="AA90" i="60"/>
  <c r="AB90" i="60"/>
  <c r="AC90" i="60"/>
  <c r="AD90" i="60"/>
  <c r="F105" i="60"/>
  <c r="F106" i="60"/>
  <c r="F107" i="60"/>
  <c r="F108" i="60"/>
  <c r="F104" i="60"/>
  <c r="F87" i="60"/>
  <c r="F88" i="60"/>
  <c r="F89" i="60"/>
  <c r="F90" i="60"/>
  <c r="F86" i="60"/>
  <c r="AX105" i="56"/>
  <c r="AW105" i="56"/>
  <c r="AV105" i="56"/>
  <c r="AU105" i="56"/>
  <c r="AT105" i="56"/>
  <c r="AS105" i="56"/>
  <c r="AR105" i="56"/>
  <c r="AQ105" i="56"/>
  <c r="AP105" i="56"/>
  <c r="AO105" i="56"/>
  <c r="AN105" i="56"/>
  <c r="AM105" i="56"/>
  <c r="AL105" i="56"/>
  <c r="AK105" i="56"/>
  <c r="AJ105" i="56"/>
  <c r="AI105" i="56"/>
  <c r="AH105" i="56"/>
  <c r="AG105" i="56"/>
  <c r="AF105" i="56"/>
  <c r="AE105" i="56"/>
  <c r="AD105" i="56"/>
  <c r="AC105" i="56"/>
  <c r="AB105" i="56"/>
  <c r="AA105" i="56"/>
  <c r="Z105" i="56"/>
  <c r="Y105" i="56"/>
  <c r="X105" i="56"/>
  <c r="W105" i="56"/>
  <c r="V105" i="56"/>
  <c r="U105" i="56"/>
  <c r="T105" i="56"/>
  <c r="S105" i="56"/>
  <c r="R105" i="56"/>
  <c r="Q105" i="56"/>
  <c r="P105" i="56"/>
  <c r="O105" i="56"/>
  <c r="N105" i="56"/>
  <c r="M105" i="56"/>
  <c r="L105" i="56"/>
  <c r="K105" i="56"/>
  <c r="J105" i="56"/>
  <c r="I105" i="56"/>
  <c r="H105" i="56"/>
  <c r="G105" i="56"/>
  <c r="F105" i="56"/>
  <c r="E105" i="56"/>
  <c r="D105" i="56"/>
  <c r="C105" i="56"/>
  <c r="AX83" i="56"/>
  <c r="AW83" i="56"/>
  <c r="AV83" i="56"/>
  <c r="AU83" i="56"/>
  <c r="AT83" i="56"/>
  <c r="AS83" i="56"/>
  <c r="AR83" i="56"/>
  <c r="AQ83" i="56"/>
  <c r="AP83" i="56"/>
  <c r="AO83" i="56"/>
  <c r="AN83" i="56"/>
  <c r="AM83" i="56"/>
  <c r="AL83" i="56"/>
  <c r="AK83" i="56"/>
  <c r="AJ83" i="56"/>
  <c r="AI83" i="56"/>
  <c r="AH83" i="56"/>
  <c r="AG83" i="56"/>
  <c r="AF83" i="56"/>
  <c r="AE83" i="56"/>
  <c r="AD83" i="56"/>
  <c r="AC83" i="56"/>
  <c r="AB83" i="56"/>
  <c r="AA83" i="56"/>
  <c r="Z83" i="56"/>
  <c r="Y83" i="56"/>
  <c r="X83" i="56"/>
  <c r="W83" i="56"/>
  <c r="V83" i="56"/>
  <c r="U83" i="56"/>
  <c r="T83" i="56"/>
  <c r="S83" i="56"/>
  <c r="R83" i="56"/>
  <c r="Q83" i="56"/>
  <c r="P83" i="56"/>
  <c r="O83" i="56"/>
  <c r="N83" i="56"/>
  <c r="M83" i="56"/>
  <c r="L83" i="56"/>
  <c r="K83" i="56"/>
  <c r="J83" i="56"/>
  <c r="I83" i="56"/>
  <c r="H83" i="56"/>
  <c r="G83" i="56"/>
  <c r="F83" i="56"/>
  <c r="E83" i="56"/>
  <c r="D83" i="56"/>
  <c r="C83" i="56"/>
  <c r="AX64" i="56"/>
  <c r="AW64" i="56"/>
  <c r="AV64" i="56"/>
  <c r="AU64" i="56"/>
  <c r="AT64" i="56"/>
  <c r="AS64" i="56"/>
  <c r="AR64" i="56"/>
  <c r="AQ64" i="56"/>
  <c r="AP64" i="56"/>
  <c r="AO64" i="56"/>
  <c r="AN64" i="56"/>
  <c r="AM64" i="56"/>
  <c r="AL64" i="56"/>
  <c r="AK64" i="56"/>
  <c r="AJ64" i="56"/>
  <c r="AI64" i="56"/>
  <c r="AH64" i="56"/>
  <c r="AG64" i="56"/>
  <c r="AF64" i="56"/>
  <c r="AE64" i="56"/>
  <c r="AD64" i="56"/>
  <c r="AC64" i="56"/>
  <c r="AB64" i="56"/>
  <c r="AA64" i="56"/>
  <c r="Z64" i="56"/>
  <c r="Y64" i="56"/>
  <c r="X64" i="56"/>
  <c r="W64" i="56"/>
  <c r="V64" i="56"/>
  <c r="U64" i="56"/>
  <c r="T64" i="56"/>
  <c r="S64" i="56"/>
  <c r="R64" i="56"/>
  <c r="Q64" i="56"/>
  <c r="P64" i="56"/>
  <c r="O64" i="56"/>
  <c r="N64" i="56"/>
  <c r="M64" i="56"/>
  <c r="L64" i="56"/>
  <c r="K64" i="56"/>
  <c r="J64" i="56"/>
  <c r="I64" i="56"/>
  <c r="H64" i="56"/>
  <c r="G64" i="56"/>
  <c r="F64" i="56"/>
  <c r="E64" i="56"/>
  <c r="D64" i="56"/>
  <c r="C64" i="56"/>
  <c r="AX42" i="56"/>
  <c r="AW42" i="56"/>
  <c r="AV42" i="56"/>
  <c r="AU42" i="56"/>
  <c r="AT42" i="56"/>
  <c r="AS42" i="56"/>
  <c r="AR42" i="56"/>
  <c r="AQ42" i="56"/>
  <c r="AP42" i="56"/>
  <c r="AO42" i="56"/>
  <c r="AN42" i="56"/>
  <c r="AM42" i="56"/>
  <c r="AL42" i="56"/>
  <c r="AK42" i="56"/>
  <c r="AJ42" i="56"/>
  <c r="AI42" i="56"/>
  <c r="AH42" i="56"/>
  <c r="AG42" i="56"/>
  <c r="AF42" i="56"/>
  <c r="AE42" i="56"/>
  <c r="AD42" i="56"/>
  <c r="AC42" i="56"/>
  <c r="AB42" i="56"/>
  <c r="AA42" i="56"/>
  <c r="Z42" i="56"/>
  <c r="Y42" i="56"/>
  <c r="X42" i="56"/>
  <c r="W42" i="56"/>
  <c r="V42" i="56"/>
  <c r="U42" i="56"/>
  <c r="T42" i="56"/>
  <c r="S42" i="56"/>
  <c r="R42" i="56"/>
  <c r="Q42" i="56"/>
  <c r="P42" i="56"/>
  <c r="O42" i="56"/>
  <c r="N42" i="56"/>
  <c r="M42" i="56"/>
  <c r="L42" i="56"/>
  <c r="K42" i="56"/>
  <c r="J42" i="56"/>
  <c r="I42" i="56"/>
  <c r="H42" i="56"/>
  <c r="G42" i="56"/>
  <c r="F42" i="56"/>
  <c r="E42" i="56"/>
  <c r="D42" i="56"/>
  <c r="C42" i="56"/>
  <c r="AX20" i="56"/>
  <c r="AW20" i="56"/>
  <c r="AV20" i="56"/>
  <c r="AU20" i="56"/>
  <c r="AT20" i="56"/>
  <c r="AS20" i="56"/>
  <c r="AR20" i="56"/>
  <c r="AQ20" i="56"/>
  <c r="AP20" i="56"/>
  <c r="AO20" i="56"/>
  <c r="AN20" i="56"/>
  <c r="AM20" i="56"/>
  <c r="AL20" i="56"/>
  <c r="AK20" i="56"/>
  <c r="AJ20" i="56"/>
  <c r="AI20" i="56"/>
  <c r="AH20" i="56"/>
  <c r="AG20" i="56"/>
  <c r="AF20" i="56"/>
  <c r="AE20" i="56"/>
  <c r="AD20" i="56"/>
  <c r="AC20" i="56"/>
  <c r="AB20" i="56"/>
  <c r="AA20" i="56"/>
  <c r="Z20" i="56"/>
  <c r="Y20" i="56"/>
  <c r="X20" i="56"/>
  <c r="W20" i="56"/>
  <c r="V20" i="56"/>
  <c r="U20" i="56"/>
  <c r="T20" i="56"/>
  <c r="S20" i="56"/>
  <c r="R20" i="56"/>
  <c r="Q20" i="56"/>
  <c r="P20" i="56"/>
  <c r="O20" i="56"/>
  <c r="N20" i="56"/>
  <c r="M20" i="56"/>
  <c r="L20" i="56"/>
  <c r="K20" i="56"/>
  <c r="J20" i="56"/>
  <c r="I20" i="56"/>
  <c r="H20" i="56"/>
  <c r="G20" i="56"/>
  <c r="F20" i="56"/>
  <c r="E20" i="56"/>
  <c r="D20" i="56"/>
  <c r="C20" i="56"/>
  <c r="AX19" i="56"/>
  <c r="AW19" i="56"/>
  <c r="AV19" i="56"/>
  <c r="AU19" i="56"/>
  <c r="AT19" i="56"/>
  <c r="AS19" i="56"/>
  <c r="AR19" i="56"/>
  <c r="AQ19" i="56"/>
  <c r="AP19" i="56"/>
  <c r="AO19" i="56"/>
  <c r="AN19" i="56"/>
  <c r="AM19" i="56"/>
  <c r="AL19" i="56"/>
  <c r="AK19" i="56"/>
  <c r="AJ19" i="56"/>
  <c r="AI19" i="56"/>
  <c r="AH19" i="56"/>
  <c r="AG19" i="56"/>
  <c r="AF19" i="56"/>
  <c r="AE19" i="56"/>
  <c r="AD19" i="56"/>
  <c r="AC19" i="56"/>
  <c r="AB19" i="56"/>
  <c r="AA19" i="56"/>
  <c r="Z19" i="56"/>
  <c r="Y19" i="56"/>
  <c r="X19" i="56"/>
  <c r="W19" i="56"/>
  <c r="V19" i="56"/>
  <c r="U19" i="56"/>
  <c r="T19" i="56"/>
  <c r="S19" i="56"/>
  <c r="R19" i="56"/>
  <c r="Q19" i="56"/>
  <c r="P19" i="56"/>
  <c r="O19" i="56"/>
  <c r="N19" i="56"/>
  <c r="M19" i="56"/>
  <c r="L19" i="56"/>
  <c r="K19" i="56"/>
  <c r="J19" i="56"/>
  <c r="I19" i="56"/>
  <c r="H19" i="56"/>
  <c r="G19" i="56"/>
  <c r="F19" i="56"/>
  <c r="E19" i="56"/>
  <c r="D19" i="56"/>
  <c r="H9" i="55"/>
  <c r="G9" i="55"/>
  <c r="F9" i="55"/>
  <c r="E9" i="55"/>
  <c r="D9" i="55"/>
  <c r="C9" i="55"/>
  <c r="H8" i="55"/>
  <c r="G8" i="55"/>
  <c r="F8" i="55"/>
  <c r="E8" i="55"/>
  <c r="D8" i="55"/>
  <c r="C8" i="55"/>
  <c r="H7" i="55"/>
  <c r="G7" i="55"/>
  <c r="F7" i="55"/>
  <c r="E7" i="55"/>
  <c r="D7" i="55"/>
  <c r="C7" i="55"/>
  <c r="H6" i="55"/>
  <c r="G6" i="55"/>
  <c r="F6" i="55"/>
  <c r="E6" i="55"/>
  <c r="D6" i="55"/>
  <c r="C6" i="55"/>
  <c r="H5" i="55"/>
  <c r="G5" i="55"/>
  <c r="F5" i="55"/>
  <c r="E5" i="55"/>
  <c r="D5" i="55"/>
  <c r="C5" i="55"/>
  <c r="AC164" i="51"/>
  <c r="AB164" i="51"/>
  <c r="AA164" i="51"/>
  <c r="U164" i="51"/>
  <c r="T164" i="51"/>
  <c r="S164" i="51"/>
  <c r="R164" i="51"/>
  <c r="Q164" i="51"/>
  <c r="J164" i="51"/>
  <c r="I164" i="51"/>
  <c r="H164" i="51"/>
  <c r="G164" i="51"/>
  <c r="F164" i="51"/>
  <c r="E164" i="51"/>
  <c r="D164" i="51"/>
  <c r="AC164" i="50"/>
  <c r="AB164" i="50"/>
  <c r="AA164" i="50"/>
  <c r="Z164" i="50"/>
  <c r="Y164" i="50"/>
  <c r="X164" i="50"/>
  <c r="W164" i="50"/>
  <c r="V164" i="50"/>
  <c r="U164" i="50"/>
  <c r="T164" i="50"/>
  <c r="S164" i="50"/>
  <c r="G164" i="50"/>
  <c r="F164" i="50"/>
  <c r="E164" i="50"/>
  <c r="D164" i="50"/>
  <c r="AC164" i="49"/>
  <c r="AB164" i="49"/>
  <c r="AA164" i="49"/>
  <c r="V164" i="49"/>
  <c r="U164" i="49"/>
  <c r="T164" i="49"/>
  <c r="S164" i="49"/>
  <c r="R164" i="49"/>
  <c r="M164" i="49"/>
  <c r="K164" i="49"/>
  <c r="J164" i="49"/>
  <c r="I164" i="49"/>
  <c r="H164" i="49"/>
  <c r="G164" i="49"/>
  <c r="F164" i="49"/>
  <c r="E164" i="49"/>
  <c r="D164" i="49"/>
  <c r="H164" i="48"/>
  <c r="AC164" i="48"/>
  <c r="AB164" i="48"/>
  <c r="AA164" i="48"/>
  <c r="W164" i="48"/>
  <c r="V164" i="48"/>
  <c r="U164" i="48"/>
  <c r="N164" i="48"/>
  <c r="L164" i="48"/>
  <c r="K164" i="48"/>
  <c r="J164" i="48"/>
  <c r="I164" i="48"/>
  <c r="G164" i="48"/>
  <c r="F164" i="48"/>
  <c r="E164" i="48"/>
  <c r="D164" i="48"/>
  <c r="D164" i="45"/>
  <c r="E164" i="45"/>
  <c r="F164" i="45"/>
  <c r="G164" i="45"/>
  <c r="H164" i="45"/>
  <c r="I164" i="45"/>
  <c r="J164" i="45"/>
  <c r="K164" i="45"/>
  <c r="L164" i="45"/>
  <c r="M164" i="45"/>
  <c r="N164" i="45"/>
  <c r="O164" i="45"/>
  <c r="AA164" i="45"/>
  <c r="AB164" i="45"/>
  <c r="AC164" i="45"/>
  <c r="A5" i="1"/>
  <c r="Q59" i="60" l="1"/>
  <c r="R50" i="60"/>
  <c r="F50" i="60"/>
  <c r="S50" i="60"/>
  <c r="O62" i="60"/>
  <c r="P53" i="60"/>
  <c r="H51" i="60"/>
  <c r="G51" i="60"/>
  <c r="V50" i="60"/>
  <c r="R63" i="60"/>
  <c r="Q63" i="60"/>
  <c r="K63" i="60"/>
  <c r="J63" i="60"/>
  <c r="N62" i="60"/>
  <c r="G61" i="60"/>
  <c r="M60" i="60"/>
  <c r="D60" i="60"/>
  <c r="D50" i="60"/>
  <c r="L60" i="60"/>
  <c r="D53" i="60"/>
  <c r="Q53" i="60"/>
  <c r="U50" i="60"/>
  <c r="S63" i="60"/>
  <c r="T50" i="60"/>
  <c r="AD52" i="60"/>
  <c r="AC52" i="60"/>
  <c r="M53" i="60"/>
  <c r="L53" i="60"/>
  <c r="N52" i="60"/>
  <c r="L52" i="60"/>
  <c r="M52" i="60"/>
  <c r="K52" i="60"/>
  <c r="J52" i="60"/>
  <c r="I52" i="60"/>
  <c r="H52" i="60"/>
  <c r="AD51" i="60"/>
  <c r="AA63" i="60"/>
  <c r="Y63" i="60"/>
  <c r="E63" i="60"/>
  <c r="X63" i="60"/>
  <c r="Z54" i="60"/>
  <c r="V54" i="60"/>
  <c r="P63" i="60"/>
  <c r="O63" i="60"/>
  <c r="N63" i="60"/>
  <c r="M63" i="60"/>
  <c r="D54" i="60"/>
  <c r="AE63" i="60"/>
  <c r="AD63" i="60"/>
  <c r="H63" i="60"/>
  <c r="I54" i="60"/>
  <c r="AC63" i="60"/>
  <c r="G63" i="60"/>
  <c r="AB63" i="60"/>
  <c r="F63" i="60"/>
  <c r="W63" i="60"/>
  <c r="K62" i="60"/>
  <c r="J62" i="60"/>
  <c r="I53" i="60"/>
  <c r="AD62" i="60"/>
  <c r="H53" i="60"/>
  <c r="AC62" i="60"/>
  <c r="G62" i="60"/>
  <c r="AB62" i="60"/>
  <c r="F62" i="60"/>
  <c r="E62" i="60"/>
  <c r="AA53" i="60"/>
  <c r="AE62" i="60"/>
  <c r="Z62" i="60"/>
  <c r="W62" i="60"/>
  <c r="T62" i="60"/>
  <c r="X53" i="60"/>
  <c r="V53" i="60"/>
  <c r="U62" i="60"/>
  <c r="S62" i="60"/>
  <c r="Y62" i="60"/>
  <c r="R62" i="60"/>
  <c r="AE61" i="60"/>
  <c r="AB61" i="60"/>
  <c r="F61" i="60"/>
  <c r="AA61" i="60"/>
  <c r="D61" i="60"/>
  <c r="E52" i="60"/>
  <c r="W61" i="60"/>
  <c r="X52" i="60"/>
  <c r="Q61" i="60"/>
  <c r="R52" i="60"/>
  <c r="Z61" i="60"/>
  <c r="Y61" i="60"/>
  <c r="V61" i="60"/>
  <c r="U61" i="60"/>
  <c r="T61" i="60"/>
  <c r="S61" i="60"/>
  <c r="P61" i="60"/>
  <c r="O61" i="60"/>
  <c r="Y60" i="60"/>
  <c r="V60" i="60"/>
  <c r="W60" i="60"/>
  <c r="U60" i="60"/>
  <c r="T60" i="60"/>
  <c r="S60" i="60"/>
  <c r="AB51" i="60"/>
  <c r="F51" i="60"/>
  <c r="X60" i="60"/>
  <c r="Z60" i="60"/>
  <c r="AA51" i="60"/>
  <c r="E51" i="60"/>
  <c r="Q60" i="60"/>
  <c r="P60" i="60"/>
  <c r="O60" i="60"/>
  <c r="N60" i="60"/>
  <c r="R51" i="60"/>
  <c r="K60" i="60"/>
  <c r="J60" i="60"/>
  <c r="AE60" i="60"/>
  <c r="I60" i="60"/>
  <c r="AD50" i="60"/>
  <c r="W50" i="60"/>
  <c r="AE59" i="60"/>
  <c r="P50" i="60"/>
  <c r="O50" i="60"/>
  <c r="K50" i="60"/>
  <c r="J50" i="60"/>
  <c r="H50" i="60"/>
  <c r="I59" i="60"/>
  <c r="N50" i="60"/>
  <c r="L50" i="60"/>
  <c r="AC59" i="60"/>
  <c r="AA59" i="60"/>
  <c r="Z59" i="60"/>
  <c r="Y59" i="60"/>
  <c r="X59" i="60"/>
  <c r="M50" i="60"/>
  <c r="G59" i="60"/>
  <c r="AB59" i="60"/>
  <c r="E59" i="60"/>
  <c r="C65" i="56"/>
  <c r="C21" i="56"/>
  <c r="C84" i="56"/>
  <c r="C106" i="56"/>
  <c r="C43" i="56"/>
  <c r="A6" i="1"/>
  <c r="A7" i="1" l="1"/>
  <c r="A8" i="1" l="1"/>
  <c r="A9" i="1" s="1"/>
  <c r="A10" i="1" s="1"/>
  <c r="K8" i="58"/>
</calcChain>
</file>

<file path=xl/sharedStrings.xml><?xml version="1.0" encoding="utf-8"?>
<sst xmlns="http://schemas.openxmlformats.org/spreadsheetml/2006/main" count="1159" uniqueCount="283">
  <si>
    <t>List of Contents</t>
  </si>
  <si>
    <t>Patchwork Nation</t>
  </si>
  <si>
    <t>Aotearoa Electrified</t>
  </si>
  <si>
    <t>Global Green Rush</t>
  </si>
  <si>
    <t>Made in Aotearoa</t>
  </si>
  <si>
    <t>Aotearoa Intelligence</t>
  </si>
  <si>
    <t>Energy mix - consumed energy</t>
  </si>
  <si>
    <t>Figure 1a</t>
  </si>
  <si>
    <t>Figure 5a</t>
  </si>
  <si>
    <t>Figure 9a</t>
  </si>
  <si>
    <t>Figure 13a</t>
  </si>
  <si>
    <t>Figure 17a</t>
  </si>
  <si>
    <t xml:space="preserve">Energy mix - useful energy </t>
  </si>
  <si>
    <t>Figure 1b</t>
  </si>
  <si>
    <t>Figure 5b</t>
  </si>
  <si>
    <t>Figure 9b</t>
  </si>
  <si>
    <t>Figure 13b</t>
  </si>
  <si>
    <t>Figure 17b</t>
  </si>
  <si>
    <t>Electricity demand breakdown by Sector</t>
  </si>
  <si>
    <t>Figure 2a</t>
  </si>
  <si>
    <t>Figure 6a</t>
  </si>
  <si>
    <t>Figure 10a</t>
  </si>
  <si>
    <t>Figure 14a</t>
  </si>
  <si>
    <t>Figure 18a</t>
  </si>
  <si>
    <t>Electricity demand breakdown by End-Use</t>
  </si>
  <si>
    <t>Figure 2b</t>
  </si>
  <si>
    <t>Figure 6b</t>
  </si>
  <si>
    <t>Figure 10b</t>
  </si>
  <si>
    <t>Figure 14b</t>
  </si>
  <si>
    <t>Figure 18b</t>
  </si>
  <si>
    <t xml:space="preserve">Emissions split into greenhouse gas inventory </t>
  </si>
  <si>
    <t>Figure 3</t>
  </si>
  <si>
    <t>Figure 7</t>
  </si>
  <si>
    <t>Figure 11</t>
  </si>
  <si>
    <t>Figure 15</t>
  </si>
  <si>
    <t>Figure 19</t>
  </si>
  <si>
    <t>Figure 4a</t>
  </si>
  <si>
    <t>Figure 8a</t>
  </si>
  <si>
    <t>Figure 12a</t>
  </si>
  <si>
    <t>Figure 16a</t>
  </si>
  <si>
    <t>Figure 20a</t>
  </si>
  <si>
    <t>Figure 4b</t>
  </si>
  <si>
    <t>Figure 8b</t>
  </si>
  <si>
    <t>Figure 12b</t>
  </si>
  <si>
    <t>Figure 16b</t>
  </si>
  <si>
    <t>Figure 20b</t>
  </si>
  <si>
    <t xml:space="preserve">Comparison of annual electricity demand by scenario in TWh </t>
  </si>
  <si>
    <t>Figure 21a</t>
  </si>
  <si>
    <t>Comparison of annual electricity demand by sector and scenario in TWh by 2050</t>
  </si>
  <si>
    <t>Figure 21b</t>
  </si>
  <si>
    <t>Peak Demand</t>
  </si>
  <si>
    <t>Figure 22</t>
  </si>
  <si>
    <t>Daily demand profiles</t>
  </si>
  <si>
    <t>Figure 23</t>
  </si>
  <si>
    <t>Regional breakdown</t>
  </si>
  <si>
    <t>Figure 24</t>
  </si>
  <si>
    <t>Wholesale market outcomes (TWAP)</t>
  </si>
  <si>
    <t>Figure 25</t>
  </si>
  <si>
    <t>Figure 26</t>
  </si>
  <si>
    <t>Generation and storage capex comparison</t>
  </si>
  <si>
    <t>Uptake of consumer energy resources</t>
  </si>
  <si>
    <t>Smart vehicle charging</t>
  </si>
  <si>
    <t>Figure 31</t>
  </si>
  <si>
    <t>Thermal fuel availability and cost</t>
  </si>
  <si>
    <t>Carbon and New Zealand Units price</t>
  </si>
  <si>
    <t>Figure 33</t>
  </si>
  <si>
    <t>Large industry demand step changes</t>
  </si>
  <si>
    <t>Additional datasets for the consultation document</t>
  </si>
  <si>
    <t>GDP</t>
  </si>
  <si>
    <t>million dollars</t>
  </si>
  <si>
    <t>Year</t>
  </si>
  <si>
    <t>GDP per capita</t>
  </si>
  <si>
    <t>$k/capita</t>
  </si>
  <si>
    <t>Population</t>
  </si>
  <si>
    <t>thousand persons</t>
  </si>
  <si>
    <t>Consumed Energy</t>
  </si>
  <si>
    <t>PJ</t>
  </si>
  <si>
    <t>Useful Energy</t>
  </si>
  <si>
    <t>Economy’s Useful Energy Intensity</t>
  </si>
  <si>
    <t>MJ/$</t>
  </si>
  <si>
    <t>Energy Use per Capita</t>
  </si>
  <si>
    <t>PJ per million people</t>
  </si>
  <si>
    <t>Number of Dwellings</t>
  </si>
  <si>
    <t>thousands</t>
  </si>
  <si>
    <t>Solar Adopters</t>
  </si>
  <si>
    <t>count</t>
  </si>
  <si>
    <t>% Solar Adopters</t>
  </si>
  <si>
    <t>%</t>
  </si>
  <si>
    <t>BESS Adopters</t>
  </si>
  <si>
    <t>%BESS Adopters</t>
  </si>
  <si>
    <t>Generation Capex (NPV)</t>
  </si>
  <si>
    <t>$ million NZD</t>
  </si>
  <si>
    <t>All years</t>
  </si>
  <si>
    <t>EV Share of LPV</t>
  </si>
  <si>
    <t>Primary Supply</t>
  </si>
  <si>
    <t>Domestic production</t>
  </si>
  <si>
    <t>Imports</t>
  </si>
  <si>
    <t>Exports</t>
  </si>
  <si>
    <t>Dataset</t>
  </si>
  <si>
    <t>Units</t>
  </si>
  <si>
    <t>Petajoules</t>
  </si>
  <si>
    <t>Fuel</t>
  </si>
  <si>
    <t>Solid fuels</t>
  </si>
  <si>
    <t>Natural gas</t>
  </si>
  <si>
    <t>Renewables</t>
  </si>
  <si>
    <t>Biomass</t>
  </si>
  <si>
    <t>Electricity</t>
  </si>
  <si>
    <t>Oil products</t>
  </si>
  <si>
    <t>eFuels</t>
  </si>
  <si>
    <t>Percentage of oil, gas, and coal</t>
  </si>
  <si>
    <t>Percentage of electricity</t>
  </si>
  <si>
    <t>Percentage of biomass</t>
  </si>
  <si>
    <t xml:space="preserve">                                          </t>
  </si>
  <si>
    <t>Electricity demand breakdown by sector</t>
  </si>
  <si>
    <t>Terawatt-hours</t>
  </si>
  <si>
    <t>Sector</t>
  </si>
  <si>
    <t>Agriculture</t>
  </si>
  <si>
    <t>Commercial</t>
  </si>
  <si>
    <t>Industrial</t>
  </si>
  <si>
    <t>Residential</t>
  </si>
  <si>
    <t>Transport</t>
  </si>
  <si>
    <t>Electricity demand breakdown by end-use</t>
  </si>
  <si>
    <t>End-Use</t>
  </si>
  <si>
    <t>Shipping</t>
  </si>
  <si>
    <t>Aviation</t>
  </si>
  <si>
    <t>Rail transport</t>
  </si>
  <si>
    <t>Road transport</t>
  </si>
  <si>
    <t>Biotech</t>
  </si>
  <si>
    <t>Data centres</t>
  </si>
  <si>
    <t>Process heat</t>
  </si>
  <si>
    <t>Cooking</t>
  </si>
  <si>
    <t>Heating and cooling</t>
  </si>
  <si>
    <t>Motive power</t>
  </si>
  <si>
    <t>Large industry</t>
  </si>
  <si>
    <t>Other</t>
  </si>
  <si>
    <t>Emissions split into greenhouse gas inventory sectors</t>
  </si>
  <si>
    <r>
      <t>Million Metric Tonnes CO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Equivalent</t>
    </r>
  </si>
  <si>
    <t>Inventory</t>
  </si>
  <si>
    <t>IPPU</t>
  </si>
  <si>
    <t>Energy</t>
  </si>
  <si>
    <t>Waste</t>
  </si>
  <si>
    <t>LULUCF</t>
  </si>
  <si>
    <t>IAS</t>
  </si>
  <si>
    <t>Net</t>
  </si>
  <si>
    <t>Industrial Process and Product Use</t>
  </si>
  <si>
    <t>Land Use, Land Use Change, and Forestry</t>
  </si>
  <si>
    <t>International Aviation and Shipping</t>
  </si>
  <si>
    <t xml:space="preserve">Generation mix split by technology and shown by power capacity </t>
  </si>
  <si>
    <t>Gigawatts</t>
  </si>
  <si>
    <t>Dispatchable Capacity</t>
  </si>
  <si>
    <t>Distributed Solar</t>
  </si>
  <si>
    <t>Grid Scale Solar</t>
  </si>
  <si>
    <t>Onshore Wind</t>
  </si>
  <si>
    <t>Offshore Wind</t>
  </si>
  <si>
    <t>Distributed Battery</t>
  </si>
  <si>
    <t>Grid Scale Battery</t>
  </si>
  <si>
    <t>Pumped Hydro</t>
  </si>
  <si>
    <t>Hydro</t>
  </si>
  <si>
    <t>Thermal</t>
  </si>
  <si>
    <t>Geothermal</t>
  </si>
  <si>
    <t>Increase in wind</t>
  </si>
  <si>
    <t>Increase in solar</t>
  </si>
  <si>
    <t>Increase in geothermal</t>
  </si>
  <si>
    <t>Grid-scale solar</t>
  </si>
  <si>
    <t>Grid-scale battery</t>
  </si>
  <si>
    <t>Increase in batteries</t>
  </si>
  <si>
    <t xml:space="preserve">Generation mix split by technology and shown by annual energy dispatched </t>
  </si>
  <si>
    <t>Comparison of annual electricity demand by scenario</t>
  </si>
  <si>
    <t>Scenario</t>
  </si>
  <si>
    <t>Comparison of annual electricity demand by sector and scenario by 2050</t>
  </si>
  <si>
    <t>None</t>
  </si>
  <si>
    <t>AotearoaElectrified</t>
  </si>
  <si>
    <t>AotearoaIntelligence</t>
  </si>
  <si>
    <t>GlobalGreenRush</t>
  </si>
  <si>
    <t>MadeInAotearoa</t>
  </si>
  <si>
    <t>PatchworkNation</t>
  </si>
  <si>
    <t>Peak Load</t>
  </si>
  <si>
    <t>Megawatts</t>
  </si>
  <si>
    <t>(a) Patchwork Nation</t>
  </si>
  <si>
    <t>Season</t>
  </si>
  <si>
    <t>Winter</t>
  </si>
  <si>
    <t>Time of Day</t>
  </si>
  <si>
    <t>Demand Component</t>
  </si>
  <si>
    <t>Batteries Discharging</t>
  </si>
  <si>
    <t>Base</t>
  </si>
  <si>
    <t>Customer Steps</t>
  </si>
  <si>
    <t>Electrified Heat Load</t>
  </si>
  <si>
    <t>New Step Loads</t>
  </si>
  <si>
    <t>Fixed EV</t>
  </si>
  <si>
    <t>Smart EV</t>
  </si>
  <si>
    <t>Batteries Charging</t>
  </si>
  <si>
    <t>Without flex</t>
  </si>
  <si>
    <t>Sum</t>
  </si>
  <si>
    <t>peak</t>
  </si>
  <si>
    <t>(b) Aotearoa Electrified</t>
  </si>
  <si>
    <t>(c) Global Green Rush</t>
  </si>
  <si>
    <t>(d) Made In Aotearoa</t>
  </si>
  <si>
    <t>(e) Aotearoa Intelligence</t>
  </si>
  <si>
    <t>Regional Demand Breakdown</t>
  </si>
  <si>
    <t>% of National Demand</t>
  </si>
  <si>
    <t>Auckland and Northland</t>
  </si>
  <si>
    <t>Waikato and Bay of Plenty</t>
  </si>
  <si>
    <t>Central Districts and Hawkes Bay</t>
  </si>
  <si>
    <t>Taranaki and Wellington</t>
  </si>
  <si>
    <t>Canterbury, Nelson, Marlborough, and West Cost</t>
  </si>
  <si>
    <t>Otago and Southland</t>
  </si>
  <si>
    <t>Auckland</t>
  </si>
  <si>
    <t>Bay_of_Plenty</t>
  </si>
  <si>
    <t>Canterbury</t>
  </si>
  <si>
    <t>Central_Districts</t>
  </si>
  <si>
    <t>Hawkes_Bay</t>
  </si>
  <si>
    <t>Nelson_Marlborough</t>
  </si>
  <si>
    <t>Northland</t>
  </si>
  <si>
    <t>Otago_Southland</t>
  </si>
  <si>
    <t>South_Canterbury</t>
  </si>
  <si>
    <t>Taranaki</t>
  </si>
  <si>
    <t>Waikato</t>
  </si>
  <si>
    <t>Wellington</t>
  </si>
  <si>
    <t>West_Coast</t>
  </si>
  <si>
    <t>TWAP ($/MWh)</t>
  </si>
  <si>
    <t>$/MWh</t>
  </si>
  <si>
    <t>mean</t>
  </si>
  <si>
    <t>P10</t>
  </si>
  <si>
    <t>P90</t>
  </si>
  <si>
    <t>10th - 90th percentile range</t>
  </si>
  <si>
    <t xml:space="preserve">Discounted generation capex by generation classification </t>
  </si>
  <si>
    <t>$m, 7% discount rate</t>
  </si>
  <si>
    <t>Figure 28 a and b</t>
  </si>
  <si>
    <t>Figure 30</t>
  </si>
  <si>
    <t>Distributed Batteries</t>
  </si>
  <si>
    <t>V2g Stock</t>
  </si>
  <si>
    <t>MW</t>
  </si>
  <si>
    <t>Percent of Total EV Fleet, %</t>
  </si>
  <si>
    <t>Small and Medium Enterprises</t>
  </si>
  <si>
    <t>Large Commerical and Industrial</t>
  </si>
  <si>
    <t>Agricultural</t>
  </si>
  <si>
    <t>EV Smartness, %</t>
  </si>
  <si>
    <t>Thermal availability by scenario</t>
  </si>
  <si>
    <t>Domestic gas availability for power generation</t>
  </si>
  <si>
    <t>18PJ in 2030 decreasing to 0PJ in 2050</t>
  </si>
  <si>
    <t>18PJ in 2030 decreasing to 2PJ in 2050</t>
  </si>
  <si>
    <t>23PJ in 2030 decreasing to 1PJ in 2050</t>
  </si>
  <si>
    <t>16PJ in 2030 decreasing to 1PJ in 2050</t>
  </si>
  <si>
    <t>17PJ in 2030 decreasing to 2PJ in 2050</t>
  </si>
  <si>
    <t>LNG availability</t>
  </si>
  <si>
    <t>Available in 2030</t>
  </si>
  <si>
    <t>Available in 2029</t>
  </si>
  <si>
    <t>Available in 2028</t>
  </si>
  <si>
    <t>Biomass pellets availability</t>
  </si>
  <si>
    <t>No biomass</t>
  </si>
  <si>
    <t>Unconstrained supply for Huntly Unit 2</t>
  </si>
  <si>
    <t>Unconstrained supply for Huntly Unit 1 and 2</t>
  </si>
  <si>
    <t>Unconstrained  supply for Huntly Unit 2</t>
  </si>
  <si>
    <t>Diesel availability</t>
  </si>
  <si>
    <t>Unconstrained supply</t>
  </si>
  <si>
    <t>Coal availability</t>
  </si>
  <si>
    <t>Domestic gas availability for power generation (PJ)</t>
  </si>
  <si>
    <t xml:space="preserve">Thermal fuel costs ($/GJ) </t>
  </si>
  <si>
    <t>Domestic gas resource cost</t>
  </si>
  <si>
    <t>Committed LNG</t>
  </si>
  <si>
    <t>Spot LNG</t>
  </si>
  <si>
    <t>Coal</t>
  </si>
  <si>
    <t>Diesel</t>
  </si>
  <si>
    <t>Biomass pellets</t>
  </si>
  <si>
    <t>Carbon Price Assumptions</t>
  </si>
  <si>
    <t>Carbon Price</t>
  </si>
  <si>
    <t>Low price</t>
  </si>
  <si>
    <t>Medium price</t>
  </si>
  <si>
    <t>High price</t>
  </si>
  <si>
    <t>Branch</t>
  </si>
  <si>
    <t>Ballance</t>
  </si>
  <si>
    <t>Methanex</t>
  </si>
  <si>
    <t>New Zealand Steel</t>
  </si>
  <si>
    <t>New Zealand Aluminium Smelter</t>
  </si>
  <si>
    <t>Generation Mix by power capacity</t>
  </si>
  <si>
    <t>Generation Mix by annual energy dispatched</t>
  </si>
  <si>
    <t>Future scenarios</t>
  </si>
  <si>
    <t>Comparing scenarios side by side</t>
  </si>
  <si>
    <t>Input assumptions</t>
  </si>
  <si>
    <t>Figure 27-29</t>
  </si>
  <si>
    <t>Figure 27 a and b</t>
  </si>
  <si>
    <t>Figure 29</t>
  </si>
  <si>
    <t>Figure 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</si>
</sst>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_-;\-* #,##0_-;_-* &quot;-&quot;??_-;_-@_-"/>
    <numFmt numFmtId="165" formatCode="0.0"/>
    <numFmt numFmtId="166" formatCode="#,##0.000"/>
    <numFmt numFmtId="167" formatCode="#,##0.0000"/>
    <numFmt numFmtId="168" formatCode="0.0%"/>
    <numFmt numFmtId="169" formatCode="_ * #,##0.000_ ;_ * \-#,##0.000_ ;_ * &quot;&quot;\-&quot;&quot;??_ ;_ @_ "/>
    <numFmt numFmtId="170" formatCode="_-* #,##0.000_-;\-* #,##0.000_-;_-* &quot;-&quot;???_-;_-@_-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</font>
    <font>
      <b/>
      <sz val="11"/>
      <color rgb="FF000000"/>
      <name val="Calibri"/>
      <family val="2"/>
    </font>
    <font>
      <b/>
      <sz val="11"/>
      <color theme="1"/>
      <name val="Aptos"/>
      <family val="2"/>
    </font>
    <font>
      <sz val="11"/>
      <color rgb="FF000000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b/>
      <sz val="14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8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E2EDFA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00B0F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43" fontId="1" fillId="0" borderId="0" applyFont="0" applyFill="0" applyBorder="0" applyAlignment="0" applyProtection="0"/>
    <xf numFmtId="0" fontId="5" fillId="0" borderId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12" applyNumberFormat="0" applyFill="0" applyAlignment="0" applyProtection="0"/>
    <xf numFmtId="0" fontId="18" fillId="0" borderId="13" applyNumberFormat="0" applyFill="0" applyAlignment="0" applyProtection="0"/>
    <xf numFmtId="0" fontId="19" fillId="0" borderId="14" applyNumberFormat="0" applyFill="0" applyAlignment="0" applyProtection="0"/>
    <xf numFmtId="0" fontId="19" fillId="0" borderId="0" applyNumberFormat="0" applyFill="0" applyBorder="0" applyAlignment="0" applyProtection="0"/>
    <xf numFmtId="0" fontId="20" fillId="5" borderId="0" applyNumberFormat="0" applyBorder="0" applyAlignment="0" applyProtection="0"/>
    <xf numFmtId="0" fontId="21" fillId="6" borderId="0" applyNumberFormat="0" applyBorder="0" applyAlignment="0" applyProtection="0"/>
    <xf numFmtId="0" fontId="22" fillId="7" borderId="0" applyNumberFormat="0" applyBorder="0" applyAlignment="0" applyProtection="0"/>
    <xf numFmtId="0" fontId="23" fillId="8" borderId="15" applyNumberFormat="0" applyAlignment="0" applyProtection="0"/>
    <xf numFmtId="0" fontId="24" fillId="9" borderId="16" applyNumberFormat="0" applyAlignment="0" applyProtection="0"/>
    <xf numFmtId="0" fontId="25" fillId="9" borderId="15" applyNumberFormat="0" applyAlignment="0" applyProtection="0"/>
    <xf numFmtId="0" fontId="26" fillId="0" borderId="17" applyNumberFormat="0" applyFill="0" applyAlignment="0" applyProtection="0"/>
    <xf numFmtId="0" fontId="27" fillId="10" borderId="18" applyNumberFormat="0" applyAlignment="0" applyProtection="0"/>
    <xf numFmtId="0" fontId="2" fillId="0" borderId="0" applyNumberFormat="0" applyFill="0" applyBorder="0" applyAlignment="0" applyProtection="0"/>
    <xf numFmtId="0" fontId="1" fillId="11" borderId="19" applyNumberFormat="0" applyFont="0" applyAlignment="0" applyProtection="0"/>
    <xf numFmtId="0" fontId="28" fillId="0" borderId="0" applyNumberFormat="0" applyFill="0" applyBorder="0" applyAlignment="0" applyProtection="0"/>
    <xf numFmtId="0" fontId="3" fillId="0" borderId="20" applyNumberFormat="0" applyFill="0" applyAlignment="0" applyProtection="0"/>
    <xf numFmtId="0" fontId="29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9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9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9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9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44" fontId="1" fillId="0" borderId="0" applyFont="0" applyFill="0" applyBorder="0" applyAlignment="0" applyProtection="0"/>
  </cellStyleXfs>
  <cellXfs count="101">
    <xf numFmtId="0" fontId="0" fillId="0" borderId="0" xfId="0"/>
    <xf numFmtId="0" fontId="0" fillId="2" borderId="0" xfId="0" applyFill="1"/>
    <xf numFmtId="0" fontId="4" fillId="0" borderId="0" xfId="2"/>
    <xf numFmtId="0" fontId="3" fillId="0" borderId="0" xfId="0" applyFont="1"/>
    <xf numFmtId="0" fontId="0" fillId="0" borderId="0" xfId="0" applyAlignment="1">
      <alignment wrapText="1"/>
    </xf>
    <xf numFmtId="0" fontId="2" fillId="0" borderId="0" xfId="0" applyFont="1"/>
    <xf numFmtId="0" fontId="3" fillId="3" borderId="1" xfId="0" applyFont="1" applyFill="1" applyBorder="1"/>
    <xf numFmtId="0" fontId="5" fillId="0" borderId="0" xfId="4"/>
    <xf numFmtId="164" fontId="0" fillId="0" borderId="0" xfId="0" applyNumberFormat="1"/>
    <xf numFmtId="0" fontId="0" fillId="0" borderId="0" xfId="0" applyAlignment="1">
      <alignment horizontal="left"/>
    </xf>
    <xf numFmtId="9" fontId="0" fillId="0" borderId="0" xfId="5" applyFont="1"/>
    <xf numFmtId="164" fontId="0" fillId="0" borderId="0" xfId="1" applyNumberFormat="1" applyFont="1"/>
    <xf numFmtId="9" fontId="5" fillId="0" borderId="0" xfId="5" applyFont="1"/>
    <xf numFmtId="0" fontId="6" fillId="0" borderId="2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0" fillId="0" borderId="5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8" fillId="0" borderId="2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8" fillId="0" borderId="7" xfId="0" applyFont="1" applyBorder="1" applyAlignment="1">
      <alignment vertical="center" wrapText="1"/>
    </xf>
    <xf numFmtId="0" fontId="8" fillId="0" borderId="8" xfId="0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6" fillId="0" borderId="0" xfId="0" applyFont="1" applyAlignment="1">
      <alignment vertical="center"/>
    </xf>
    <xf numFmtId="0" fontId="0" fillId="0" borderId="2" xfId="0" applyBorder="1"/>
    <xf numFmtId="0" fontId="0" fillId="0" borderId="9" xfId="0" applyBorder="1"/>
    <xf numFmtId="0" fontId="0" fillId="0" borderId="5" xfId="0" applyBorder="1"/>
    <xf numFmtId="0" fontId="0" fillId="0" borderId="3" xfId="0" applyBorder="1"/>
    <xf numFmtId="165" fontId="8" fillId="0" borderId="3" xfId="0" applyNumberFormat="1" applyFont="1" applyBorder="1" applyAlignment="1">
      <alignment vertical="center" wrapText="1"/>
    </xf>
    <xf numFmtId="165" fontId="0" fillId="0" borderId="9" xfId="0" applyNumberFormat="1" applyBorder="1" applyAlignment="1">
      <alignment wrapText="1"/>
    </xf>
    <xf numFmtId="165" fontId="0" fillId="0" borderId="5" xfId="0" applyNumberFormat="1" applyBorder="1" applyAlignment="1">
      <alignment wrapText="1"/>
    </xf>
    <xf numFmtId="0" fontId="0" fillId="0" borderId="6" xfId="0" applyBorder="1"/>
    <xf numFmtId="165" fontId="0" fillId="0" borderId="0" xfId="0" applyNumberFormat="1"/>
    <xf numFmtId="165" fontId="0" fillId="0" borderId="8" xfId="0" applyNumberFormat="1" applyBorder="1"/>
    <xf numFmtId="0" fontId="0" fillId="0" borderId="8" xfId="0" applyBorder="1"/>
    <xf numFmtId="0" fontId="0" fillId="0" borderId="4" xfId="0" applyBorder="1"/>
    <xf numFmtId="165" fontId="0" fillId="0" borderId="10" xfId="0" applyNumberFormat="1" applyBorder="1"/>
    <xf numFmtId="165" fontId="0" fillId="0" borderId="11" xfId="0" applyNumberFormat="1" applyBorder="1"/>
    <xf numFmtId="0" fontId="0" fillId="0" borderId="11" xfId="0" applyBorder="1"/>
    <xf numFmtId="0" fontId="9" fillId="0" borderId="0" xfId="0" applyFont="1" applyAlignment="1">
      <alignment wrapText="1"/>
    </xf>
    <xf numFmtId="0" fontId="10" fillId="0" borderId="0" xfId="0" applyFont="1" applyAlignment="1">
      <alignment wrapText="1"/>
    </xf>
    <xf numFmtId="0" fontId="3" fillId="2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165" fontId="5" fillId="0" borderId="0" xfId="4" applyNumberFormat="1"/>
    <xf numFmtId="165" fontId="0" fillId="0" borderId="0" xfId="1" applyNumberFormat="1" applyFont="1"/>
    <xf numFmtId="0" fontId="3" fillId="4" borderId="0" xfId="0" applyFont="1" applyFill="1"/>
    <xf numFmtId="2" fontId="0" fillId="0" borderId="0" xfId="0" applyNumberFormat="1"/>
    <xf numFmtId="2" fontId="0" fillId="0" borderId="0" xfId="1" applyNumberFormat="1" applyFont="1"/>
    <xf numFmtId="0" fontId="11" fillId="0" borderId="0" xfId="0" applyFont="1"/>
    <xf numFmtId="2" fontId="5" fillId="0" borderId="0" xfId="0" applyNumberFormat="1" applyFont="1" applyAlignment="1">
      <alignment horizontal="center" vertical="top"/>
    </xf>
    <xf numFmtId="2" fontId="2" fillId="0" borderId="0" xfId="0" applyNumberFormat="1" applyFont="1"/>
    <xf numFmtId="9" fontId="0" fillId="0" borderId="0" xfId="6" applyFont="1"/>
    <xf numFmtId="0" fontId="14" fillId="0" borderId="0" xfId="0" applyFont="1"/>
    <xf numFmtId="0" fontId="13" fillId="0" borderId="0" xfId="0" applyFont="1"/>
    <xf numFmtId="20" fontId="14" fillId="0" borderId="0" xfId="0" applyNumberFormat="1" applyFont="1"/>
    <xf numFmtId="0" fontId="5" fillId="0" borderId="0" xfId="0" applyFont="1"/>
    <xf numFmtId="0" fontId="0" fillId="0" borderId="0" xfId="0" applyAlignment="1">
      <alignment vertical="center"/>
    </xf>
    <xf numFmtId="2" fontId="13" fillId="0" borderId="0" xfId="0" applyNumberFormat="1" applyFont="1"/>
    <xf numFmtId="0" fontId="13" fillId="0" borderId="0" xfId="0" applyFont="1" applyAlignment="1">
      <alignment vertical="center"/>
    </xf>
    <xf numFmtId="0" fontId="0" fillId="4" borderId="0" xfId="0" applyFill="1"/>
    <xf numFmtId="3" fontId="0" fillId="0" borderId="0" xfId="0" applyNumberFormat="1" applyAlignment="1">
      <alignment horizontal="left"/>
    </xf>
    <xf numFmtId="3" fontId="0" fillId="0" borderId="0" xfId="0" applyNumberFormat="1"/>
    <xf numFmtId="3" fontId="0" fillId="0" borderId="0" xfId="0" applyNumberFormat="1" applyAlignment="1">
      <alignment horizontal="right"/>
    </xf>
    <xf numFmtId="168" fontId="0" fillId="0" borderId="0" xfId="5" applyNumberFormat="1" applyFont="1"/>
    <xf numFmtId="166" fontId="0" fillId="0" borderId="0" xfId="0" applyNumberFormat="1" applyAlignment="1">
      <alignment horizontal="right"/>
    </xf>
    <xf numFmtId="167" fontId="0" fillId="0" borderId="0" xfId="0" applyNumberFormat="1" applyAlignment="1">
      <alignment horizontal="right"/>
    </xf>
    <xf numFmtId="4" fontId="13" fillId="0" borderId="0" xfId="0" applyNumberFormat="1" applyFont="1" applyAlignment="1">
      <alignment horizontal="right"/>
    </xf>
    <xf numFmtId="3" fontId="13" fillId="0" borderId="0" xfId="0" applyNumberFormat="1" applyFont="1" applyAlignment="1">
      <alignment horizontal="right"/>
    </xf>
    <xf numFmtId="0" fontId="0" fillId="0" borderId="0" xfId="0" applyAlignment="1">
      <alignment horizontal="left" indent="1"/>
    </xf>
    <xf numFmtId="43" fontId="0" fillId="0" borderId="0" xfId="0" applyNumberFormat="1"/>
    <xf numFmtId="2" fontId="3" fillId="0" borderId="0" xfId="0" applyNumberFormat="1" applyFont="1"/>
    <xf numFmtId="169" fontId="0" fillId="0" borderId="0" xfId="1" applyNumberFormat="1" applyFont="1"/>
    <xf numFmtId="2" fontId="1" fillId="0" borderId="0" xfId="1" applyNumberFormat="1" applyFont="1"/>
    <xf numFmtId="3" fontId="13" fillId="0" borderId="0" xfId="0" applyNumberFormat="1" applyFont="1"/>
    <xf numFmtId="3" fontId="14" fillId="0" borderId="0" xfId="0" applyNumberFormat="1" applyFont="1"/>
    <xf numFmtId="3" fontId="5" fillId="0" borderId="0" xfId="0" applyNumberFormat="1" applyFont="1"/>
    <xf numFmtId="3" fontId="3" fillId="0" borderId="0" xfId="0" applyNumberFormat="1" applyFont="1" applyAlignment="1">
      <alignment horizontal="center"/>
    </xf>
    <xf numFmtId="3" fontId="3" fillId="0" borderId="0" xfId="0" applyNumberFormat="1" applyFont="1"/>
    <xf numFmtId="0" fontId="13" fillId="0" borderId="0" xfId="0" applyFont="1" applyAlignment="1">
      <alignment wrapText="1"/>
    </xf>
    <xf numFmtId="2" fontId="0" fillId="36" borderId="0" xfId="0" applyNumberFormat="1" applyFill="1"/>
    <xf numFmtId="9" fontId="0" fillId="36" borderId="0" xfId="5" applyFont="1" applyFill="1"/>
    <xf numFmtId="10" fontId="0" fillId="0" borderId="0" xfId="5" applyNumberFormat="1" applyFont="1"/>
    <xf numFmtId="9" fontId="0" fillId="0" borderId="0" xfId="0" applyNumberFormat="1"/>
    <xf numFmtId="3" fontId="5" fillId="0" borderId="0" xfId="4" applyNumberFormat="1"/>
    <xf numFmtId="170" fontId="0" fillId="0" borderId="0" xfId="0" applyNumberFormat="1"/>
    <xf numFmtId="9" fontId="0" fillId="0" borderId="0" xfId="5" applyFont="1" applyFill="1"/>
    <xf numFmtId="0" fontId="4" fillId="0" borderId="0" xfId="2" applyFill="1"/>
    <xf numFmtId="0" fontId="0" fillId="0" borderId="0" xfId="0" applyAlignment="1">
      <alignment horizontal="right"/>
    </xf>
    <xf numFmtId="168" fontId="0" fillId="0" borderId="0" xfId="5" applyNumberFormat="1" applyFont="1" applyFill="1"/>
    <xf numFmtId="44" fontId="0" fillId="0" borderId="0" xfId="48" applyFont="1" applyFill="1"/>
    <xf numFmtId="2" fontId="0" fillId="0" borderId="0" xfId="1" applyNumberFormat="1" applyFont="1" applyFill="1"/>
    <xf numFmtId="169" fontId="0" fillId="0" borderId="0" xfId="1" applyNumberFormat="1" applyFont="1" applyFill="1"/>
    <xf numFmtId="2" fontId="1" fillId="0" borderId="0" xfId="1" applyNumberFormat="1" applyFont="1" applyFill="1"/>
    <xf numFmtId="2" fontId="5" fillId="0" borderId="0" xfId="4" applyNumberFormat="1"/>
    <xf numFmtId="164" fontId="0" fillId="0" borderId="0" xfId="1" applyNumberFormat="1" applyFont="1" applyFill="1"/>
    <xf numFmtId="9" fontId="5" fillId="0" borderId="0" xfId="5" applyFont="1" applyFill="1"/>
    <xf numFmtId="3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</cellXfs>
  <cellStyles count="49">
    <cellStyle name="20% - Accent1" xfId="25" builtinId="30" customBuiltin="1"/>
    <cellStyle name="20% - Accent2" xfId="29" builtinId="34" customBuiltin="1"/>
    <cellStyle name="20% - Accent3" xfId="33" builtinId="38" customBuiltin="1"/>
    <cellStyle name="20% - Accent4" xfId="37" builtinId="42" customBuiltin="1"/>
    <cellStyle name="20% - Accent5" xfId="41" builtinId="46" customBuiltin="1"/>
    <cellStyle name="20% - Accent6" xfId="45" builtinId="50" customBuiltin="1"/>
    <cellStyle name="40% - Accent1" xfId="26" builtinId="31" customBuiltin="1"/>
    <cellStyle name="40% - Accent2" xfId="30" builtinId="35" customBuiltin="1"/>
    <cellStyle name="40% - Accent3" xfId="34" builtinId="39" customBuiltin="1"/>
    <cellStyle name="40% - Accent4" xfId="38" builtinId="43" customBuiltin="1"/>
    <cellStyle name="40% - Accent5" xfId="42" builtinId="47" customBuiltin="1"/>
    <cellStyle name="40% - Accent6" xfId="46" builtinId="51" customBuiltin="1"/>
    <cellStyle name="60% - Accent1" xfId="27" builtinId="32" customBuiltin="1"/>
    <cellStyle name="60% - Accent2" xfId="31" builtinId="36" customBuiltin="1"/>
    <cellStyle name="60% - Accent3" xfId="35" builtinId="40" customBuiltin="1"/>
    <cellStyle name="60% - Accent4" xfId="39" builtinId="44" customBuiltin="1"/>
    <cellStyle name="60% - Accent5" xfId="43" builtinId="48" customBuiltin="1"/>
    <cellStyle name="60% - Accent6" xfId="47" builtinId="52" customBuiltin="1"/>
    <cellStyle name="Accent1" xfId="24" builtinId="29" customBuiltin="1"/>
    <cellStyle name="Accent2" xfId="28" builtinId="33" customBuiltin="1"/>
    <cellStyle name="Accent3" xfId="32" builtinId="37" customBuiltin="1"/>
    <cellStyle name="Accent4" xfId="36" builtinId="41" customBuiltin="1"/>
    <cellStyle name="Accent5" xfId="40" builtinId="45" customBuiltin="1"/>
    <cellStyle name="Accent6" xfId="44" builtinId="49" customBuiltin="1"/>
    <cellStyle name="Bad" xfId="13" builtinId="27" customBuiltin="1"/>
    <cellStyle name="Calculation" xfId="17" builtinId="22" customBuiltin="1"/>
    <cellStyle name="Check Cell" xfId="19" builtinId="23" customBuiltin="1"/>
    <cellStyle name="Comma" xfId="1" builtinId="3"/>
    <cellStyle name="Comma 2" xfId="3" xr:uid="{0D1372FF-F49F-42F1-83DC-F8F157F0142F}"/>
    <cellStyle name="Currency" xfId="48" builtinId="4"/>
    <cellStyle name="Explanatory Text" xfId="22" builtinId="53" customBuiltin="1"/>
    <cellStyle name="Good" xfId="12" builtinId="26" customBuiltin="1"/>
    <cellStyle name="Heading 1" xfId="8" builtinId="16" customBuiltin="1"/>
    <cellStyle name="Heading 2" xfId="9" builtinId="17" customBuiltin="1"/>
    <cellStyle name="Heading 3" xfId="10" builtinId="18" customBuiltin="1"/>
    <cellStyle name="Heading 4" xfId="11" builtinId="19" customBuiltin="1"/>
    <cellStyle name="Hyperlink" xfId="2" builtinId="8"/>
    <cellStyle name="Input" xfId="15" builtinId="20" customBuiltin="1"/>
    <cellStyle name="Linked Cell" xfId="18" builtinId="24" customBuiltin="1"/>
    <cellStyle name="Neutral" xfId="14" builtinId="28" customBuiltin="1"/>
    <cellStyle name="Normal" xfId="0" builtinId="0"/>
    <cellStyle name="Normal 2" xfId="4" xr:uid="{F44457A6-E4AF-4327-8542-A69B3D01D67F}"/>
    <cellStyle name="Note" xfId="21" builtinId="10" customBuiltin="1"/>
    <cellStyle name="Output" xfId="16" builtinId="21" customBuiltin="1"/>
    <cellStyle name="Percent" xfId="5" builtinId="5"/>
    <cellStyle name="Percent 2" xfId="6" xr:uid="{4DA71190-F0F4-4038-952E-1C5BB1D3C628}"/>
    <cellStyle name="Title" xfId="7" builtinId="15" customBuiltin="1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Medium9"/>
  <colors>
    <mruColors>
      <color rgb="FF00879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.xml"/></Relationships>
</file>

<file path=xl/charts/_rels/chart1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.xml"/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2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8.xml"/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2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9.xml"/></Relationships>
</file>

<file path=xl/charts/_rels/chart2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0.xml"/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1.xml"/></Relationships>
</file>

<file path=xl/charts/_rels/chart3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2.xml"/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9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0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41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42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43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44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45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46.xml.rels><?xml version="1.0" encoding="UTF-8" standalone="yes"?>
<Relationships xmlns="http://schemas.openxmlformats.org/package/2006/relationships"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47.xml.rels><?xml version="1.0" encoding="UTF-8" standalone="yes"?>
<Relationships xmlns="http://schemas.openxmlformats.org/package/2006/relationships"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48.xml.rels><?xml version="1.0" encoding="UTF-8" standalone="yes"?>
<Relationships xmlns="http://schemas.openxmlformats.org/package/2006/relationships"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49.xml.rels><?xml version="1.0" encoding="UTF-8" standalone="yes"?>
<Relationships xmlns="http://schemas.openxmlformats.org/package/2006/relationships"><Relationship Id="rId2" Type="http://schemas.microsoft.com/office/2011/relationships/chartColorStyle" Target="colors41.xml"/><Relationship Id="rId1" Type="http://schemas.microsoft.com/office/2011/relationships/chartStyle" Target="style4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50.xml.rels><?xml version="1.0" encoding="UTF-8" standalone="yes"?>
<Relationships xmlns="http://schemas.openxmlformats.org/package/2006/relationships"><Relationship Id="rId2" Type="http://schemas.microsoft.com/office/2011/relationships/chartColorStyle" Target="colors42.xml"/><Relationship Id="rId1" Type="http://schemas.microsoft.com/office/2011/relationships/chartStyle" Target="style42.xml"/></Relationships>
</file>

<file path=xl/charts/_rels/chart51.xml.rels><?xml version="1.0" encoding="UTF-8" standalone="yes"?>
<Relationships xmlns="http://schemas.openxmlformats.org/package/2006/relationships"><Relationship Id="rId2" Type="http://schemas.microsoft.com/office/2011/relationships/chartColorStyle" Target="colors43.xml"/><Relationship Id="rId1" Type="http://schemas.microsoft.com/office/2011/relationships/chartStyle" Target="style43.xml"/></Relationships>
</file>

<file path=xl/charts/_rels/chart52.xml.rels><?xml version="1.0" encoding="UTF-8" standalone="yes"?>
<Relationships xmlns="http://schemas.openxmlformats.org/package/2006/relationships"><Relationship Id="rId2" Type="http://schemas.microsoft.com/office/2011/relationships/chartColorStyle" Target="colors44.xml"/><Relationship Id="rId1" Type="http://schemas.microsoft.com/office/2011/relationships/chartStyle" Target="style44.xml"/></Relationships>
</file>

<file path=xl/charts/_rels/chart53.xml.rels><?xml version="1.0" encoding="UTF-8" standalone="yes"?>
<Relationships xmlns="http://schemas.openxmlformats.org/package/2006/relationships"><Relationship Id="rId2" Type="http://schemas.microsoft.com/office/2011/relationships/chartColorStyle" Target="colors45.xml"/><Relationship Id="rId1" Type="http://schemas.microsoft.com/office/2011/relationships/chartStyle" Target="style45.xml"/></Relationships>
</file>

<file path=xl/charts/_rels/chart54.xml.rels><?xml version="1.0" encoding="UTF-8" standalone="yes"?>
<Relationships xmlns="http://schemas.openxmlformats.org/package/2006/relationships"><Relationship Id="rId2" Type="http://schemas.microsoft.com/office/2011/relationships/chartColorStyle" Target="colors46.xml"/><Relationship Id="rId1" Type="http://schemas.microsoft.com/office/2011/relationships/chartStyle" Target="style46.xml"/></Relationships>
</file>

<file path=xl/charts/_rels/chart55.xml.rels><?xml version="1.0" encoding="UTF-8" standalone="yes"?>
<Relationships xmlns="http://schemas.openxmlformats.org/package/2006/relationships"><Relationship Id="rId2" Type="http://schemas.microsoft.com/office/2011/relationships/chartColorStyle" Target="colors47.xml"/><Relationship Id="rId1" Type="http://schemas.microsoft.com/office/2011/relationships/chartStyle" Target="style47.xml"/></Relationships>
</file>

<file path=xl/charts/_rels/chart5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4.xml"/><Relationship Id="rId2" Type="http://schemas.microsoft.com/office/2011/relationships/chartColorStyle" Target="colors48.xml"/><Relationship Id="rId1" Type="http://schemas.microsoft.com/office/2011/relationships/chartStyle" Target="style48.xml"/></Relationships>
</file>

<file path=xl/charts/_rels/chart57.xml.rels><?xml version="1.0" encoding="UTF-8" standalone="yes"?>
<Relationships xmlns="http://schemas.openxmlformats.org/package/2006/relationships"><Relationship Id="rId2" Type="http://schemas.microsoft.com/office/2011/relationships/chartColorStyle" Target="colors49.xml"/><Relationship Id="rId1" Type="http://schemas.microsoft.com/office/2011/relationships/chartStyle" Target="style49.xml"/></Relationships>
</file>

<file path=xl/charts/_rels/chart58.xml.rels><?xml version="1.0" encoding="UTF-8" standalone="yes"?>
<Relationships xmlns="http://schemas.openxmlformats.org/package/2006/relationships"><Relationship Id="rId2" Type="http://schemas.microsoft.com/office/2011/relationships/chartColorStyle" Target="colors50.xml"/><Relationship Id="rId1" Type="http://schemas.microsoft.com/office/2011/relationships/chartStyle" Target="style50.xml"/></Relationships>
</file>

<file path=xl/charts/_rels/chart59.xml.rels><?xml version="1.0" encoding="UTF-8" standalone="yes"?>
<Relationships xmlns="http://schemas.openxmlformats.org/package/2006/relationships"><Relationship Id="rId2" Type="http://schemas.microsoft.com/office/2011/relationships/chartColorStyle" Target="colors51.xml"/><Relationship Id="rId1" Type="http://schemas.microsoft.com/office/2011/relationships/chartStyle" Target="style51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60.xml.rels><?xml version="1.0" encoding="UTF-8" standalone="yes"?>
<Relationships xmlns="http://schemas.openxmlformats.org/package/2006/relationships"><Relationship Id="rId2" Type="http://schemas.microsoft.com/office/2011/relationships/chartColorStyle" Target="colors52.xml"/><Relationship Id="rId1" Type="http://schemas.microsoft.com/office/2011/relationships/chartStyle" Target="style52.xml"/></Relationships>
</file>

<file path=xl/charts/_rels/chart61.xml.rels><?xml version="1.0" encoding="UTF-8" standalone="yes"?>
<Relationships xmlns="http://schemas.openxmlformats.org/package/2006/relationships"><Relationship Id="rId2" Type="http://schemas.microsoft.com/office/2011/relationships/chartColorStyle" Target="colors53.xml"/><Relationship Id="rId1" Type="http://schemas.microsoft.com/office/2011/relationships/chartStyle" Target="style53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NZ"/>
              <a:t>(a)</a:t>
            </a:r>
          </a:p>
        </c:rich>
      </c:tx>
      <c:layout>
        <c:manualLayout>
          <c:xMode val="edge"/>
          <c:yMode val="edge"/>
          <c:x val="8.7239552428054149E-3"/>
          <c:y val="2.069553805774277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676032014960215"/>
          <c:y val="6.5687645687645707E-2"/>
          <c:w val="0.70652647658946544"/>
          <c:h val="0.740576363765340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PatchworkNation!$A$7</c:f>
              <c:strCache>
                <c:ptCount val="1"/>
                <c:pt idx="0">
                  <c:v>Solid fuels</c:v>
                </c:pt>
              </c:strCache>
            </c:strRef>
          </c:tx>
          <c:spPr>
            <a:solidFill>
              <a:srgbClr val="4A626F"/>
            </a:solidFill>
            <a:ln>
              <a:noFill/>
            </a:ln>
            <a:effectLst/>
          </c:spPr>
          <c:invertIfNegative val="0"/>
          <c:cat>
            <c:numRef>
              <c:f>PatchworkNation!$D$6:$AC$6</c:f>
              <c:numCache>
                <c:formatCode>General</c:formatCode>
                <c:ptCount val="2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</c:numCache>
            </c:numRef>
          </c:cat>
          <c:val>
            <c:numRef>
              <c:f>PatchworkNation!$D$7:$AC$7</c:f>
              <c:numCache>
                <c:formatCode>0.00</c:formatCode>
                <c:ptCount val="26"/>
                <c:pt idx="0">
                  <c:v>34.269824862515925</c:v>
                </c:pt>
                <c:pt idx="1">
                  <c:v>34.260255708193228</c:v>
                </c:pt>
                <c:pt idx="2">
                  <c:v>26.484490872770646</c:v>
                </c:pt>
                <c:pt idx="3">
                  <c:v>26.455465277125921</c:v>
                </c:pt>
                <c:pt idx="4">
                  <c:v>26.359219755917351</c:v>
                </c:pt>
                <c:pt idx="5">
                  <c:v>26.231841998075026</c:v>
                </c:pt>
                <c:pt idx="6">
                  <c:v>26.067275209839206</c:v>
                </c:pt>
                <c:pt idx="7">
                  <c:v>25.83127706523485</c:v>
                </c:pt>
                <c:pt idx="8">
                  <c:v>25.532380554978495</c:v>
                </c:pt>
                <c:pt idx="9">
                  <c:v>25.138204687101759</c:v>
                </c:pt>
                <c:pt idx="10">
                  <c:v>24.641991281028695</c:v>
                </c:pt>
                <c:pt idx="11">
                  <c:v>24.058504391502641</c:v>
                </c:pt>
                <c:pt idx="12">
                  <c:v>23.34743394927542</c:v>
                </c:pt>
                <c:pt idx="13">
                  <c:v>22.494634119918729</c:v>
                </c:pt>
                <c:pt idx="14">
                  <c:v>21.501509135187199</c:v>
                </c:pt>
                <c:pt idx="15">
                  <c:v>20.394517383537629</c:v>
                </c:pt>
                <c:pt idx="16">
                  <c:v>19.214056808192634</c:v>
                </c:pt>
                <c:pt idx="17">
                  <c:v>18.035653532945172</c:v>
                </c:pt>
                <c:pt idx="18">
                  <c:v>16.909876389209629</c:v>
                </c:pt>
                <c:pt idx="19">
                  <c:v>15.882463312778336</c:v>
                </c:pt>
                <c:pt idx="20">
                  <c:v>14.992774904465584</c:v>
                </c:pt>
                <c:pt idx="21">
                  <c:v>14.2322174264909</c:v>
                </c:pt>
                <c:pt idx="22">
                  <c:v>13.603112989053843</c:v>
                </c:pt>
                <c:pt idx="23">
                  <c:v>13.095358846791182</c:v>
                </c:pt>
                <c:pt idx="24">
                  <c:v>12.697690886847013</c:v>
                </c:pt>
                <c:pt idx="25">
                  <c:v>12.390170173772733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3F-4880-9312-20B4AA3D4023}"/>
            </c:ext>
          </c:extLst>
        </c:ser>
        <c:ser>
          <c:idx val="1"/>
          <c:order val="1"/>
          <c:tx>
            <c:strRef>
              <c:f>PatchworkNation!$A$8</c:f>
              <c:strCache>
                <c:ptCount val="1"/>
                <c:pt idx="0">
                  <c:v>Natural gas</c:v>
                </c:pt>
              </c:strCache>
            </c:strRef>
          </c:tx>
          <c:spPr>
            <a:solidFill>
              <a:srgbClr val="00ADEF"/>
            </a:solidFill>
            <a:ln>
              <a:noFill/>
            </a:ln>
            <a:effectLst/>
          </c:spPr>
          <c:invertIfNegative val="0"/>
          <c:cat>
            <c:numRef>
              <c:f>PatchworkNation!$D$6:$AC$6</c:f>
              <c:numCache>
                <c:formatCode>General</c:formatCode>
                <c:ptCount val="2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</c:numCache>
            </c:numRef>
          </c:cat>
          <c:val>
            <c:numRef>
              <c:f>PatchworkNation!$D$8:$AC$8</c:f>
              <c:numCache>
                <c:formatCode>0.00</c:formatCode>
                <c:ptCount val="26"/>
                <c:pt idx="0">
                  <c:v>81.624763428886439</c:v>
                </c:pt>
                <c:pt idx="1">
                  <c:v>75.154826672664711</c:v>
                </c:pt>
                <c:pt idx="2">
                  <c:v>45.050642462922156</c:v>
                </c:pt>
                <c:pt idx="3">
                  <c:v>45.159451807774261</c:v>
                </c:pt>
                <c:pt idx="4">
                  <c:v>44.97406281054009</c:v>
                </c:pt>
                <c:pt idx="5">
                  <c:v>44.605205518574472</c:v>
                </c:pt>
                <c:pt idx="6">
                  <c:v>43.969031894254996</c:v>
                </c:pt>
                <c:pt idx="7">
                  <c:v>42.920893886629294</c:v>
                </c:pt>
                <c:pt idx="8">
                  <c:v>41.332274286199265</c:v>
                </c:pt>
                <c:pt idx="9">
                  <c:v>39.015154071411104</c:v>
                </c:pt>
                <c:pt idx="10">
                  <c:v>35.851926206781179</c:v>
                </c:pt>
                <c:pt idx="11">
                  <c:v>31.881498807199097</c:v>
                </c:pt>
                <c:pt idx="12">
                  <c:v>27.313913913430319</c:v>
                </c:pt>
                <c:pt idx="13">
                  <c:v>22.592876715630499</c:v>
                </c:pt>
                <c:pt idx="14">
                  <c:v>18.200937577306878</c:v>
                </c:pt>
                <c:pt idx="15">
                  <c:v>14.47303736064211</c:v>
                </c:pt>
                <c:pt idx="16">
                  <c:v>11.521440749569715</c:v>
                </c:pt>
                <c:pt idx="17">
                  <c:v>9.3115756082480274</c:v>
                </c:pt>
                <c:pt idx="18">
                  <c:v>7.7219199575340518</c:v>
                </c:pt>
                <c:pt idx="19">
                  <c:v>6.612207451743175</c:v>
                </c:pt>
                <c:pt idx="20">
                  <c:v>5.8558054287165628</c:v>
                </c:pt>
                <c:pt idx="21">
                  <c:v>5.3436179447665308</c:v>
                </c:pt>
                <c:pt idx="22">
                  <c:v>4.9992422535555816</c:v>
                </c:pt>
                <c:pt idx="23">
                  <c:v>4.7677395167509999</c:v>
                </c:pt>
                <c:pt idx="24">
                  <c:v>4.6119264941180846</c:v>
                </c:pt>
                <c:pt idx="25">
                  <c:v>4.5057706404696436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C3F-4880-9312-20B4AA3D4023}"/>
            </c:ext>
          </c:extLst>
        </c:ser>
        <c:ser>
          <c:idx val="2"/>
          <c:order val="2"/>
          <c:tx>
            <c:strRef>
              <c:f>PatchworkNation!$A$9</c:f>
              <c:strCache>
                <c:ptCount val="1"/>
                <c:pt idx="0">
                  <c:v>Renewables</c:v>
                </c:pt>
              </c:strCache>
            </c:strRef>
          </c:tx>
          <c:spPr>
            <a:solidFill>
              <a:srgbClr val="99CA3B"/>
            </a:solidFill>
            <a:ln>
              <a:noFill/>
            </a:ln>
            <a:effectLst/>
          </c:spPr>
          <c:invertIfNegative val="0"/>
          <c:cat>
            <c:numRef>
              <c:f>PatchworkNation!$D$6:$AC$6</c:f>
              <c:numCache>
                <c:formatCode>General</c:formatCode>
                <c:ptCount val="2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</c:numCache>
            </c:numRef>
          </c:cat>
          <c:val>
            <c:numRef>
              <c:f>PatchworkNation!$D$9:$AC$9</c:f>
              <c:numCache>
                <c:formatCode>0.00</c:formatCode>
                <c:ptCount val="26"/>
                <c:pt idx="0">
                  <c:v>7.9761049784920033</c:v>
                </c:pt>
                <c:pt idx="1">
                  <c:v>8.0774219850562705</c:v>
                </c:pt>
                <c:pt idx="2">
                  <c:v>8.151081612711474</c:v>
                </c:pt>
                <c:pt idx="3">
                  <c:v>8.1987880410802276</c:v>
                </c:pt>
                <c:pt idx="4">
                  <c:v>8.2427280628801221</c:v>
                </c:pt>
                <c:pt idx="5">
                  <c:v>8.2801085367680827</c:v>
                </c:pt>
                <c:pt idx="6">
                  <c:v>8.3120533098935425</c:v>
                </c:pt>
                <c:pt idx="7">
                  <c:v>8.3404446967372774</c:v>
                </c:pt>
                <c:pt idx="8">
                  <c:v>8.3657034465756848</c:v>
                </c:pt>
                <c:pt idx="9">
                  <c:v>8.3896027561085553</c:v>
                </c:pt>
                <c:pt idx="10">
                  <c:v>8.4117688556963994</c:v>
                </c:pt>
                <c:pt idx="11">
                  <c:v>8.4305777386649368</c:v>
                </c:pt>
                <c:pt idx="12">
                  <c:v>8.4467693664482155</c:v>
                </c:pt>
                <c:pt idx="13">
                  <c:v>8.4593722887315987</c:v>
                </c:pt>
                <c:pt idx="14">
                  <c:v>8.4672619128811206</c:v>
                </c:pt>
                <c:pt idx="15">
                  <c:v>8.4747282434078741</c:v>
                </c:pt>
                <c:pt idx="16">
                  <c:v>8.4808233833563573</c:v>
                </c:pt>
                <c:pt idx="17">
                  <c:v>8.482403964528153</c:v>
                </c:pt>
                <c:pt idx="18">
                  <c:v>8.4833360173902772</c:v>
                </c:pt>
                <c:pt idx="19">
                  <c:v>8.4856014979485028</c:v>
                </c:pt>
                <c:pt idx="20">
                  <c:v>8.4889235789362321</c:v>
                </c:pt>
                <c:pt idx="21">
                  <c:v>8.4967057633052221</c:v>
                </c:pt>
                <c:pt idx="22">
                  <c:v>8.5106716124546686</c:v>
                </c:pt>
                <c:pt idx="23">
                  <c:v>8.5325480092853763</c:v>
                </c:pt>
                <c:pt idx="24">
                  <c:v>8.559228792727648</c:v>
                </c:pt>
                <c:pt idx="25">
                  <c:v>8.5876056464582557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C3F-4880-9312-20B4AA3D4023}"/>
            </c:ext>
          </c:extLst>
        </c:ser>
        <c:ser>
          <c:idx val="3"/>
          <c:order val="3"/>
          <c:tx>
            <c:strRef>
              <c:f>PatchworkNation!$A$10</c:f>
              <c:strCache>
                <c:ptCount val="1"/>
                <c:pt idx="0">
                  <c:v>Biomass</c:v>
                </c:pt>
              </c:strCache>
            </c:strRef>
          </c:tx>
          <c:spPr>
            <a:solidFill>
              <a:srgbClr val="F6D00D"/>
            </a:solidFill>
            <a:ln>
              <a:noFill/>
            </a:ln>
            <a:effectLst/>
          </c:spPr>
          <c:invertIfNegative val="0"/>
          <c:cat>
            <c:numRef>
              <c:f>PatchworkNation!$D$6:$AC$6</c:f>
              <c:numCache>
                <c:formatCode>General</c:formatCode>
                <c:ptCount val="2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</c:numCache>
            </c:numRef>
          </c:cat>
          <c:val>
            <c:numRef>
              <c:f>PatchworkNation!$D$10:$AC$10</c:f>
              <c:numCache>
                <c:formatCode>0.00</c:formatCode>
                <c:ptCount val="26"/>
                <c:pt idx="0">
                  <c:v>32.027726504440857</c:v>
                </c:pt>
                <c:pt idx="1">
                  <c:v>32.527881794178256</c:v>
                </c:pt>
                <c:pt idx="2">
                  <c:v>32.884112499208989</c:v>
                </c:pt>
                <c:pt idx="3">
                  <c:v>33.117821971894216</c:v>
                </c:pt>
                <c:pt idx="4">
                  <c:v>33.330298170266623</c:v>
                </c:pt>
                <c:pt idx="5">
                  <c:v>33.524872807508665</c:v>
                </c:pt>
                <c:pt idx="6">
                  <c:v>33.7327786488014</c:v>
                </c:pt>
                <c:pt idx="7">
                  <c:v>34.01486689199448</c:v>
                </c:pt>
                <c:pt idx="8">
                  <c:v>34.450123520051918</c:v>
                </c:pt>
                <c:pt idx="9">
                  <c:v>35.133615742172026</c:v>
                </c:pt>
                <c:pt idx="10">
                  <c:v>36.126026523502397</c:v>
                </c:pt>
                <c:pt idx="11">
                  <c:v>37.456411430419408</c:v>
                </c:pt>
                <c:pt idx="12">
                  <c:v>39.129380523517227</c:v>
                </c:pt>
                <c:pt idx="13">
                  <c:v>41.084279840716867</c:v>
                </c:pt>
                <c:pt idx="14">
                  <c:v>43.196026852884295</c:v>
                </c:pt>
                <c:pt idx="15">
                  <c:v>45.320676418628516</c:v>
                </c:pt>
                <c:pt idx="16">
                  <c:v>47.295775713918829</c:v>
                </c:pt>
                <c:pt idx="17">
                  <c:v>49.020376952799658</c:v>
                </c:pt>
                <c:pt idx="18">
                  <c:v>50.465010452538316</c:v>
                </c:pt>
                <c:pt idx="19">
                  <c:v>51.649517177133418</c:v>
                </c:pt>
                <c:pt idx="20">
                  <c:v>52.631556709909439</c:v>
                </c:pt>
                <c:pt idx="21">
                  <c:v>53.423611685722619</c:v>
                </c:pt>
                <c:pt idx="22">
                  <c:v>54.072121698874945</c:v>
                </c:pt>
                <c:pt idx="23">
                  <c:v>54.614624433205847</c:v>
                </c:pt>
                <c:pt idx="24">
                  <c:v>55.006451139561143</c:v>
                </c:pt>
                <c:pt idx="25">
                  <c:v>55.307164899087788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C3F-4880-9312-20B4AA3D4023}"/>
            </c:ext>
          </c:extLst>
        </c:ser>
        <c:ser>
          <c:idx val="4"/>
          <c:order val="4"/>
          <c:tx>
            <c:strRef>
              <c:f>PatchworkNation!$A$11</c:f>
              <c:strCache>
                <c:ptCount val="1"/>
                <c:pt idx="0">
                  <c:v>Electricity</c:v>
                </c:pt>
              </c:strCache>
            </c:strRef>
          </c:tx>
          <c:spPr>
            <a:solidFill>
              <a:srgbClr val="028442"/>
            </a:solidFill>
            <a:ln>
              <a:noFill/>
            </a:ln>
            <a:effectLst/>
          </c:spPr>
          <c:invertIfNegative val="0"/>
          <c:cat>
            <c:numRef>
              <c:f>PatchworkNation!$D$6:$AC$6</c:f>
              <c:numCache>
                <c:formatCode>General</c:formatCode>
                <c:ptCount val="2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</c:numCache>
            </c:numRef>
          </c:cat>
          <c:val>
            <c:numRef>
              <c:f>PatchworkNation!$D$11:$AC$11</c:f>
              <c:numCache>
                <c:formatCode>0.00</c:formatCode>
                <c:ptCount val="26"/>
                <c:pt idx="0">
                  <c:v>142.31413098203728</c:v>
                </c:pt>
                <c:pt idx="1">
                  <c:v>143.19471617042868</c:v>
                </c:pt>
                <c:pt idx="2">
                  <c:v>145.49545979891448</c:v>
                </c:pt>
                <c:pt idx="3">
                  <c:v>146.3588940947607</c:v>
                </c:pt>
                <c:pt idx="4">
                  <c:v>148.23483988741103</c:v>
                </c:pt>
                <c:pt idx="5">
                  <c:v>149.60024510691531</c:v>
                </c:pt>
                <c:pt idx="6">
                  <c:v>151.8418356251652</c:v>
                </c:pt>
                <c:pt idx="7">
                  <c:v>153.68053191475934</c:v>
                </c:pt>
                <c:pt idx="8">
                  <c:v>156.51468323904814</c:v>
                </c:pt>
                <c:pt idx="9">
                  <c:v>159.06313307584512</c:v>
                </c:pt>
                <c:pt idx="10">
                  <c:v>162.69506148188566</c:v>
                </c:pt>
                <c:pt idx="11">
                  <c:v>166.10810910358421</c:v>
                </c:pt>
                <c:pt idx="12">
                  <c:v>169.8157362283319</c:v>
                </c:pt>
                <c:pt idx="13">
                  <c:v>173.58219922846183</c:v>
                </c:pt>
                <c:pt idx="14">
                  <c:v>177.15809244913373</c:v>
                </c:pt>
                <c:pt idx="15">
                  <c:v>180.44682613463797</c:v>
                </c:pt>
                <c:pt idx="16">
                  <c:v>183.39466109614526</c:v>
                </c:pt>
                <c:pt idx="17">
                  <c:v>186.04771474522153</c:v>
                </c:pt>
                <c:pt idx="18">
                  <c:v>188.47464315948562</c:v>
                </c:pt>
                <c:pt idx="19">
                  <c:v>190.7181397353996</c:v>
                </c:pt>
                <c:pt idx="20">
                  <c:v>193.51233107764025</c:v>
                </c:pt>
                <c:pt idx="21">
                  <c:v>195.48591659234779</c:v>
                </c:pt>
                <c:pt idx="22">
                  <c:v>197.33150587351759</c:v>
                </c:pt>
                <c:pt idx="23">
                  <c:v>199.06704128679033</c:v>
                </c:pt>
                <c:pt idx="24">
                  <c:v>200.58293640727672</c:v>
                </c:pt>
                <c:pt idx="25">
                  <c:v>202.03822165065438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C3F-4880-9312-20B4AA3D4023}"/>
            </c:ext>
          </c:extLst>
        </c:ser>
        <c:ser>
          <c:idx val="5"/>
          <c:order val="5"/>
          <c:tx>
            <c:strRef>
              <c:f>PatchworkNation!$A$12</c:f>
              <c:strCache>
                <c:ptCount val="1"/>
                <c:pt idx="0">
                  <c:v>Oil products</c:v>
                </c:pt>
              </c:strCache>
            </c:strRef>
          </c:tx>
          <c:spPr>
            <a:solidFill>
              <a:srgbClr val="EC7D2E"/>
            </a:solidFill>
            <a:ln>
              <a:noFill/>
            </a:ln>
            <a:effectLst/>
          </c:spPr>
          <c:invertIfNegative val="0"/>
          <c:cat>
            <c:numRef>
              <c:f>PatchworkNation!$D$6:$AC$6</c:f>
              <c:numCache>
                <c:formatCode>General</c:formatCode>
                <c:ptCount val="2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</c:numCache>
            </c:numRef>
          </c:cat>
          <c:val>
            <c:numRef>
              <c:f>PatchworkNation!$D$12:$AC$12</c:f>
              <c:numCache>
                <c:formatCode>0.00</c:formatCode>
                <c:ptCount val="26"/>
                <c:pt idx="0">
                  <c:v>309.21543791601738</c:v>
                </c:pt>
                <c:pt idx="1">
                  <c:v>311.04817238939262</c:v>
                </c:pt>
                <c:pt idx="2">
                  <c:v>312.61342156713488</c:v>
                </c:pt>
                <c:pt idx="3">
                  <c:v>313.82150045676076</c:v>
                </c:pt>
                <c:pt idx="4">
                  <c:v>314.96606499534346</c:v>
                </c:pt>
                <c:pt idx="5">
                  <c:v>315.95752944139906</c:v>
                </c:pt>
                <c:pt idx="6">
                  <c:v>316.77677531769746</c:v>
                </c:pt>
                <c:pt idx="7">
                  <c:v>317.38399720036756</c:v>
                </c:pt>
                <c:pt idx="8">
                  <c:v>317.77635158889541</c:v>
                </c:pt>
                <c:pt idx="9">
                  <c:v>317.91821202888752</c:v>
                </c:pt>
                <c:pt idx="10">
                  <c:v>317.75760972033862</c:v>
                </c:pt>
                <c:pt idx="11">
                  <c:v>317.14874510642227</c:v>
                </c:pt>
                <c:pt idx="12">
                  <c:v>316.09460994881931</c:v>
                </c:pt>
                <c:pt idx="13">
                  <c:v>314.51150552572756</c:v>
                </c:pt>
                <c:pt idx="14">
                  <c:v>312.30337247150612</c:v>
                </c:pt>
                <c:pt idx="15">
                  <c:v>309.43375908187528</c:v>
                </c:pt>
                <c:pt idx="16">
                  <c:v>305.83120594187568</c:v>
                </c:pt>
                <c:pt idx="17">
                  <c:v>301.45333198756134</c:v>
                </c:pt>
                <c:pt idx="18">
                  <c:v>296.32216551127669</c:v>
                </c:pt>
                <c:pt idx="19">
                  <c:v>290.48245255160521</c:v>
                </c:pt>
                <c:pt idx="20">
                  <c:v>283.98801724840462</c:v>
                </c:pt>
                <c:pt idx="21">
                  <c:v>276.97638870431342</c:v>
                </c:pt>
                <c:pt idx="22">
                  <c:v>269.68176944368082</c:v>
                </c:pt>
                <c:pt idx="23">
                  <c:v>262.3987642660577</c:v>
                </c:pt>
                <c:pt idx="24">
                  <c:v>256.06134500221077</c:v>
                </c:pt>
                <c:pt idx="25">
                  <c:v>250.14102351173821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C3F-4880-9312-20B4AA3D4023}"/>
            </c:ext>
          </c:extLst>
        </c:ser>
        <c:ser>
          <c:idx val="6"/>
          <c:order val="6"/>
          <c:tx>
            <c:strRef>
              <c:f>PatchworkNation!$A$13</c:f>
              <c:strCache>
                <c:ptCount val="1"/>
                <c:pt idx="0">
                  <c:v>eFuels</c:v>
                </c:pt>
              </c:strCache>
            </c:strRef>
          </c:tx>
          <c:spPr>
            <a:solidFill>
              <a:srgbClr val="8051A0"/>
            </a:solidFill>
            <a:ln>
              <a:noFill/>
            </a:ln>
            <a:effectLst/>
          </c:spPr>
          <c:invertIfNegative val="0"/>
          <c:cat>
            <c:numRef>
              <c:f>PatchworkNation!$D$6:$AC$6</c:f>
              <c:numCache>
                <c:formatCode>General</c:formatCode>
                <c:ptCount val="2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</c:numCache>
            </c:numRef>
          </c:cat>
          <c:val>
            <c:numRef>
              <c:f>PatchworkNation!$D$13:$AC$13</c:f>
              <c:numCache>
                <c:formatCode>0.00</c:formatCode>
                <c:ptCount val="2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0.13005550381430814</c:v>
                </c:pt>
                <c:pt idx="12">
                  <c:v>0.3271900223885163</c:v>
                </c:pt>
                <c:pt idx="13">
                  <c:v>0.6229841857715348</c:v>
                </c:pt>
                <c:pt idx="14">
                  <c:v>1.0619898036856497</c:v>
                </c:pt>
                <c:pt idx="15">
                  <c:v>1.7051562478976057</c:v>
                </c:pt>
                <c:pt idx="16">
                  <c:v>2.6317931104804235</c:v>
                </c:pt>
                <c:pt idx="17">
                  <c:v>3.9371485864072815</c:v>
                </c:pt>
                <c:pt idx="18">
                  <c:v>5.7198809372326869</c:v>
                </c:pt>
                <c:pt idx="19">
                  <c:v>8.0550944268715252</c:v>
                </c:pt>
                <c:pt idx="20">
                  <c:v>10.954104637346505</c:v>
                </c:pt>
                <c:pt idx="21">
                  <c:v>14.325842078344714</c:v>
                </c:pt>
                <c:pt idx="22">
                  <c:v>17.967842814095185</c:v>
                </c:pt>
                <c:pt idx="23">
                  <c:v>21.608101185307262</c:v>
                </c:pt>
                <c:pt idx="24">
                  <c:v>24.984996596888944</c:v>
                </c:pt>
                <c:pt idx="25">
                  <c:v>27.920131257780721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C3F-4880-9312-20B4AA3D40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982373392"/>
        <c:axId val="982385872"/>
      </c:barChart>
      <c:catAx>
        <c:axId val="9823733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82385872"/>
        <c:crosses val="autoZero"/>
        <c:auto val="1"/>
        <c:lblAlgn val="ctr"/>
        <c:lblOffset val="100"/>
        <c:noMultiLvlLbl val="0"/>
      </c:catAx>
      <c:valAx>
        <c:axId val="982385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/>
                  <a:t>PJ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823733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(a)</a:t>
            </a:r>
          </a:p>
        </c:rich>
      </c:tx>
      <c:layout>
        <c:manualLayout>
          <c:xMode val="edge"/>
          <c:yMode val="edge"/>
          <c:x val="1.646499999999998E-2"/>
          <c:y val="3.1358024691358025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035407407407406"/>
          <c:y val="7.8395061728395068E-2"/>
          <c:w val="0.73252518518518506"/>
          <c:h val="0.7914759259259259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AotearoaElectrified!$A$67</c:f>
              <c:strCache>
                <c:ptCount val="1"/>
                <c:pt idx="0">
                  <c:v>Agriculture</c:v>
                </c:pt>
              </c:strCache>
            </c:strRef>
          </c:tx>
          <c:spPr>
            <a:solidFill>
              <a:srgbClr val="183E69"/>
            </a:solidFill>
            <a:ln>
              <a:noFill/>
            </a:ln>
            <a:effectLst/>
          </c:spPr>
          <c:invertIfNegative val="0"/>
          <c:cat>
            <c:numRef>
              <c:f>AotearoaElectrified!$B$66:$AC$66</c:f>
              <c:numCache>
                <c:formatCode>General</c:formatCode>
                <c:ptCount val="28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  <c:pt idx="13">
                  <c:v>2036</c:v>
                </c:pt>
                <c:pt idx="14">
                  <c:v>2037</c:v>
                </c:pt>
                <c:pt idx="15">
                  <c:v>2038</c:v>
                </c:pt>
                <c:pt idx="16">
                  <c:v>2039</c:v>
                </c:pt>
                <c:pt idx="17">
                  <c:v>2040</c:v>
                </c:pt>
                <c:pt idx="18">
                  <c:v>2041</c:v>
                </c:pt>
                <c:pt idx="19">
                  <c:v>2042</c:v>
                </c:pt>
                <c:pt idx="20">
                  <c:v>2043</c:v>
                </c:pt>
                <c:pt idx="21">
                  <c:v>2044</c:v>
                </c:pt>
                <c:pt idx="22">
                  <c:v>2045</c:v>
                </c:pt>
                <c:pt idx="23">
                  <c:v>2046</c:v>
                </c:pt>
                <c:pt idx="24">
                  <c:v>2047</c:v>
                </c:pt>
                <c:pt idx="25">
                  <c:v>2048</c:v>
                </c:pt>
                <c:pt idx="26">
                  <c:v>2049</c:v>
                </c:pt>
                <c:pt idx="27">
                  <c:v>2050</c:v>
                </c:pt>
              </c:numCache>
            </c:numRef>
          </c:cat>
          <c:val>
            <c:numRef>
              <c:f>AotearoaElectrified!$B$67:$AC$67</c:f>
              <c:numCache>
                <c:formatCode>0.00</c:formatCode>
                <c:ptCount val="28"/>
                <c:pt idx="0">
                  <c:v>2.5571692836110542</c:v>
                </c:pt>
                <c:pt idx="1">
                  <c:v>2.6189633402996018</c:v>
                </c:pt>
                <c:pt idx="2">
                  <c:v>2.64543583633322</c:v>
                </c:pt>
                <c:pt idx="3">
                  <c:v>2.6416915875834803</c:v>
                </c:pt>
                <c:pt idx="4">
                  <c:v>2.6463899924424785</c:v>
                </c:pt>
                <c:pt idx="5">
                  <c:v>2.6566811612612184</c:v>
                </c:pt>
                <c:pt idx="6">
                  <c:v>2.6782933450848123</c:v>
                </c:pt>
                <c:pt idx="7">
                  <c:v>2.712890039725854</c:v>
                </c:pt>
                <c:pt idx="8">
                  <c:v>2.7620216381512304</c:v>
                </c:pt>
                <c:pt idx="9">
                  <c:v>2.8206657176891574</c:v>
                </c:pt>
                <c:pt idx="10">
                  <c:v>2.8852051318524379</c:v>
                </c:pt>
                <c:pt idx="11">
                  <c:v>2.9441053836738291</c:v>
                </c:pt>
                <c:pt idx="12">
                  <c:v>2.9939704318210021</c:v>
                </c:pt>
                <c:pt idx="13">
                  <c:v>3.0400925660890707</c:v>
                </c:pt>
                <c:pt idx="14">
                  <c:v>3.081509786469141</c:v>
                </c:pt>
                <c:pt idx="15">
                  <c:v>3.1213122175120951</c:v>
                </c:pt>
                <c:pt idx="16">
                  <c:v>3.1591724291770555</c:v>
                </c:pt>
                <c:pt idx="17">
                  <c:v>3.193801123603413</c:v>
                </c:pt>
                <c:pt idx="18">
                  <c:v>3.2247861229804542</c:v>
                </c:pt>
                <c:pt idx="19">
                  <c:v>3.256594027299855</c:v>
                </c:pt>
                <c:pt idx="20">
                  <c:v>3.2880831822477354</c:v>
                </c:pt>
                <c:pt idx="21">
                  <c:v>3.3191600451171759</c:v>
                </c:pt>
                <c:pt idx="22">
                  <c:v>3.3539717395943063</c:v>
                </c:pt>
                <c:pt idx="23">
                  <c:v>3.3841363934734368</c:v>
                </c:pt>
                <c:pt idx="24">
                  <c:v>3.4097842588030489</c:v>
                </c:pt>
                <c:pt idx="25">
                  <c:v>3.4316602101190936</c:v>
                </c:pt>
                <c:pt idx="26">
                  <c:v>3.4507710253278212</c:v>
                </c:pt>
                <c:pt idx="27">
                  <c:v>3.465905188231349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2DF-4771-86B8-993FC5468FCD}"/>
            </c:ext>
          </c:extLst>
        </c:ser>
        <c:ser>
          <c:idx val="1"/>
          <c:order val="1"/>
          <c:tx>
            <c:strRef>
              <c:f>AotearoaElectrified!$A$68</c:f>
              <c:strCache>
                <c:ptCount val="1"/>
                <c:pt idx="0">
                  <c:v>Commercial</c:v>
                </c:pt>
              </c:strCache>
            </c:strRef>
          </c:tx>
          <c:spPr>
            <a:solidFill>
              <a:srgbClr val="00879D"/>
            </a:solidFill>
            <a:ln>
              <a:noFill/>
            </a:ln>
            <a:effectLst/>
          </c:spPr>
          <c:invertIfNegative val="0"/>
          <c:cat>
            <c:numRef>
              <c:f>AotearoaElectrified!$B$66:$AC$66</c:f>
              <c:numCache>
                <c:formatCode>General</c:formatCode>
                <c:ptCount val="28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  <c:pt idx="13">
                  <c:v>2036</c:v>
                </c:pt>
                <c:pt idx="14">
                  <c:v>2037</c:v>
                </c:pt>
                <c:pt idx="15">
                  <c:v>2038</c:v>
                </c:pt>
                <c:pt idx="16">
                  <c:v>2039</c:v>
                </c:pt>
                <c:pt idx="17">
                  <c:v>2040</c:v>
                </c:pt>
                <c:pt idx="18">
                  <c:v>2041</c:v>
                </c:pt>
                <c:pt idx="19">
                  <c:v>2042</c:v>
                </c:pt>
                <c:pt idx="20">
                  <c:v>2043</c:v>
                </c:pt>
                <c:pt idx="21">
                  <c:v>2044</c:v>
                </c:pt>
                <c:pt idx="22">
                  <c:v>2045</c:v>
                </c:pt>
                <c:pt idx="23">
                  <c:v>2046</c:v>
                </c:pt>
                <c:pt idx="24">
                  <c:v>2047</c:v>
                </c:pt>
                <c:pt idx="25">
                  <c:v>2048</c:v>
                </c:pt>
                <c:pt idx="26">
                  <c:v>2049</c:v>
                </c:pt>
                <c:pt idx="27">
                  <c:v>2050</c:v>
                </c:pt>
              </c:numCache>
            </c:numRef>
          </c:cat>
          <c:val>
            <c:numRef>
              <c:f>AotearoaElectrified!$B$68:$AC$68</c:f>
              <c:numCache>
                <c:formatCode>0.00</c:formatCode>
                <c:ptCount val="28"/>
                <c:pt idx="0">
                  <c:v>9.4201980783320813</c:v>
                </c:pt>
                <c:pt idx="1">
                  <c:v>9.3667249204524339</c:v>
                </c:pt>
                <c:pt idx="2">
                  <c:v>9.8429506083213969</c:v>
                </c:pt>
                <c:pt idx="3">
                  <c:v>10.002196654980406</c:v>
                </c:pt>
                <c:pt idx="4">
                  <c:v>10.414205775224538</c:v>
                </c:pt>
                <c:pt idx="5">
                  <c:v>10.556527739691266</c:v>
                </c:pt>
                <c:pt idx="6">
                  <c:v>10.976507213800716</c:v>
                </c:pt>
                <c:pt idx="7">
                  <c:v>11.404818890066174</c:v>
                </c:pt>
                <c:pt idx="8">
                  <c:v>11.587839713283575</c:v>
                </c:pt>
                <c:pt idx="9">
                  <c:v>12.036768917999076</c:v>
                </c:pt>
                <c:pt idx="10">
                  <c:v>12.499185608335383</c:v>
                </c:pt>
                <c:pt idx="11">
                  <c:v>12.723124359799368</c:v>
                </c:pt>
                <c:pt idx="12">
                  <c:v>13.214017279946638</c:v>
                </c:pt>
                <c:pt idx="13">
                  <c:v>13.457341634005527</c:v>
                </c:pt>
                <c:pt idx="14">
                  <c:v>13.700682333729235</c:v>
                </c:pt>
                <c:pt idx="15">
                  <c:v>13.937332950064297</c:v>
                </c:pt>
                <c:pt idx="16">
                  <c:v>14.162352489483217</c:v>
                </c:pt>
                <c:pt idx="17">
                  <c:v>14.380727510491791</c:v>
                </c:pt>
                <c:pt idx="18">
                  <c:v>14.589684828914248</c:v>
                </c:pt>
                <c:pt idx="19">
                  <c:v>15.039283556128593</c:v>
                </c:pt>
                <c:pt idx="20">
                  <c:v>15.227839554588162</c:v>
                </c:pt>
                <c:pt idx="21">
                  <c:v>15.411082934530953</c:v>
                </c:pt>
                <c:pt idx="22">
                  <c:v>15.590177572749441</c:v>
                </c:pt>
                <c:pt idx="23">
                  <c:v>15.768639435005559</c:v>
                </c:pt>
                <c:pt idx="24">
                  <c:v>15.949598342933236</c:v>
                </c:pt>
                <c:pt idx="25">
                  <c:v>16.38780801331842</c:v>
                </c:pt>
                <c:pt idx="26">
                  <c:v>16.576138855523652</c:v>
                </c:pt>
                <c:pt idx="27">
                  <c:v>16.769226652057512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2DF-4771-86B8-993FC5468FCD}"/>
            </c:ext>
          </c:extLst>
        </c:ser>
        <c:ser>
          <c:idx val="2"/>
          <c:order val="2"/>
          <c:tx>
            <c:strRef>
              <c:f>AotearoaElectrified!$A$69</c:f>
              <c:strCache>
                <c:ptCount val="1"/>
                <c:pt idx="0">
                  <c:v>Industrial</c:v>
                </c:pt>
              </c:strCache>
            </c:strRef>
          </c:tx>
          <c:spPr>
            <a:solidFill>
              <a:srgbClr val="2AADE3"/>
            </a:solidFill>
            <a:ln>
              <a:noFill/>
            </a:ln>
            <a:effectLst/>
          </c:spPr>
          <c:invertIfNegative val="0"/>
          <c:cat>
            <c:numRef>
              <c:f>AotearoaElectrified!$B$66:$AC$66</c:f>
              <c:numCache>
                <c:formatCode>General</c:formatCode>
                <c:ptCount val="28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  <c:pt idx="13">
                  <c:v>2036</c:v>
                </c:pt>
                <c:pt idx="14">
                  <c:v>2037</c:v>
                </c:pt>
                <c:pt idx="15">
                  <c:v>2038</c:v>
                </c:pt>
                <c:pt idx="16">
                  <c:v>2039</c:v>
                </c:pt>
                <c:pt idx="17">
                  <c:v>2040</c:v>
                </c:pt>
                <c:pt idx="18">
                  <c:v>2041</c:v>
                </c:pt>
                <c:pt idx="19">
                  <c:v>2042</c:v>
                </c:pt>
                <c:pt idx="20">
                  <c:v>2043</c:v>
                </c:pt>
                <c:pt idx="21">
                  <c:v>2044</c:v>
                </c:pt>
                <c:pt idx="22">
                  <c:v>2045</c:v>
                </c:pt>
                <c:pt idx="23">
                  <c:v>2046</c:v>
                </c:pt>
                <c:pt idx="24">
                  <c:v>2047</c:v>
                </c:pt>
                <c:pt idx="25">
                  <c:v>2048</c:v>
                </c:pt>
                <c:pt idx="26">
                  <c:v>2049</c:v>
                </c:pt>
                <c:pt idx="27">
                  <c:v>2050</c:v>
                </c:pt>
              </c:numCache>
            </c:numRef>
          </c:cat>
          <c:val>
            <c:numRef>
              <c:f>AotearoaElectrified!$B$69:$AC$69</c:f>
              <c:numCache>
                <c:formatCode>0.00</c:formatCode>
                <c:ptCount val="28"/>
                <c:pt idx="0">
                  <c:v>13.204633642902159</c:v>
                </c:pt>
                <c:pt idx="1">
                  <c:v>13.028714164446512</c:v>
                </c:pt>
                <c:pt idx="2">
                  <c:v>13.543844746652354</c:v>
                </c:pt>
                <c:pt idx="3">
                  <c:v>13.619699633338735</c:v>
                </c:pt>
                <c:pt idx="4">
                  <c:v>13.939681600547184</c:v>
                </c:pt>
                <c:pt idx="5">
                  <c:v>14.086692255260759</c:v>
                </c:pt>
                <c:pt idx="6">
                  <c:v>14.311397300063756</c:v>
                </c:pt>
                <c:pt idx="7">
                  <c:v>15.391865943425056</c:v>
                </c:pt>
                <c:pt idx="8">
                  <c:v>15.739375277341539</c:v>
                </c:pt>
                <c:pt idx="9">
                  <c:v>16.154400087070726</c:v>
                </c:pt>
                <c:pt idx="10">
                  <c:v>16.635543143222044</c:v>
                </c:pt>
                <c:pt idx="11">
                  <c:v>17.165724747960702</c:v>
                </c:pt>
                <c:pt idx="12">
                  <c:v>18.516260286318275</c:v>
                </c:pt>
                <c:pt idx="13">
                  <c:v>19.056014175093836</c:v>
                </c:pt>
                <c:pt idx="14">
                  <c:v>19.547230252438705</c:v>
                </c:pt>
                <c:pt idx="15">
                  <c:v>19.969395700277374</c:v>
                </c:pt>
                <c:pt idx="16">
                  <c:v>20.317729116571329</c:v>
                </c:pt>
                <c:pt idx="17">
                  <c:v>20.86481716134184</c:v>
                </c:pt>
                <c:pt idx="18">
                  <c:v>21.092926899856963</c:v>
                </c:pt>
                <c:pt idx="19">
                  <c:v>21.283044234123729</c:v>
                </c:pt>
                <c:pt idx="20">
                  <c:v>21.445942774250199</c:v>
                </c:pt>
                <c:pt idx="21">
                  <c:v>21.590236102962649</c:v>
                </c:pt>
                <c:pt idx="22">
                  <c:v>21.729835220348317</c:v>
                </c:pt>
                <c:pt idx="23">
                  <c:v>21.855631121126759</c:v>
                </c:pt>
                <c:pt idx="24">
                  <c:v>21.972179498007119</c:v>
                </c:pt>
                <c:pt idx="25">
                  <c:v>22.080675540761614</c:v>
                </c:pt>
                <c:pt idx="26">
                  <c:v>22.18537108626289</c:v>
                </c:pt>
                <c:pt idx="27">
                  <c:v>22.284761948304741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2DF-4771-86B8-993FC5468FCD}"/>
            </c:ext>
          </c:extLst>
        </c:ser>
        <c:ser>
          <c:idx val="3"/>
          <c:order val="3"/>
          <c:tx>
            <c:strRef>
              <c:f>AotearoaElectrified!$A$70</c:f>
              <c:strCache>
                <c:ptCount val="1"/>
                <c:pt idx="0">
                  <c:v>Residential</c:v>
                </c:pt>
              </c:strCache>
            </c:strRef>
          </c:tx>
          <c:spPr>
            <a:solidFill>
              <a:srgbClr val="028442"/>
            </a:solidFill>
            <a:ln>
              <a:noFill/>
            </a:ln>
            <a:effectLst/>
          </c:spPr>
          <c:invertIfNegative val="0"/>
          <c:cat>
            <c:numRef>
              <c:f>AotearoaElectrified!$B$66:$AC$66</c:f>
              <c:numCache>
                <c:formatCode>General</c:formatCode>
                <c:ptCount val="28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  <c:pt idx="13">
                  <c:v>2036</c:v>
                </c:pt>
                <c:pt idx="14">
                  <c:v>2037</c:v>
                </c:pt>
                <c:pt idx="15">
                  <c:v>2038</c:v>
                </c:pt>
                <c:pt idx="16">
                  <c:v>2039</c:v>
                </c:pt>
                <c:pt idx="17">
                  <c:v>2040</c:v>
                </c:pt>
                <c:pt idx="18">
                  <c:v>2041</c:v>
                </c:pt>
                <c:pt idx="19">
                  <c:v>2042</c:v>
                </c:pt>
                <c:pt idx="20">
                  <c:v>2043</c:v>
                </c:pt>
                <c:pt idx="21">
                  <c:v>2044</c:v>
                </c:pt>
                <c:pt idx="22">
                  <c:v>2045</c:v>
                </c:pt>
                <c:pt idx="23">
                  <c:v>2046</c:v>
                </c:pt>
                <c:pt idx="24">
                  <c:v>2047</c:v>
                </c:pt>
                <c:pt idx="25">
                  <c:v>2048</c:v>
                </c:pt>
                <c:pt idx="26">
                  <c:v>2049</c:v>
                </c:pt>
                <c:pt idx="27">
                  <c:v>2050</c:v>
                </c:pt>
              </c:numCache>
            </c:numRef>
          </c:cat>
          <c:val>
            <c:numRef>
              <c:f>AotearoaElectrified!$B$70:$AC$70</c:f>
              <c:numCache>
                <c:formatCode>0.00</c:formatCode>
                <c:ptCount val="28"/>
                <c:pt idx="0">
                  <c:v>13.237252890826888</c:v>
                </c:pt>
                <c:pt idx="1">
                  <c:v>13.311167657645676</c:v>
                </c:pt>
                <c:pt idx="2">
                  <c:v>13.390314589203019</c:v>
                </c:pt>
                <c:pt idx="3">
                  <c:v>13.480713676930682</c:v>
                </c:pt>
                <c:pt idx="4">
                  <c:v>13.579154420282521</c:v>
                </c:pt>
                <c:pt idx="5">
                  <c:v>13.683271347047716</c:v>
                </c:pt>
                <c:pt idx="6">
                  <c:v>13.793038729599626</c:v>
                </c:pt>
                <c:pt idx="7">
                  <c:v>13.910704319991748</c:v>
                </c:pt>
                <c:pt idx="8">
                  <c:v>14.039721608047364</c:v>
                </c:pt>
                <c:pt idx="9">
                  <c:v>14.187019705613208</c:v>
                </c:pt>
                <c:pt idx="10">
                  <c:v>14.362957903667896</c:v>
                </c:pt>
                <c:pt idx="11">
                  <c:v>14.578357452778535</c:v>
                </c:pt>
                <c:pt idx="12">
                  <c:v>14.835932045189814</c:v>
                </c:pt>
                <c:pt idx="13">
                  <c:v>15.123076176094605</c:v>
                </c:pt>
                <c:pt idx="14">
                  <c:v>15.411158240652925</c:v>
                </c:pt>
                <c:pt idx="15">
                  <c:v>15.672532660172029</c:v>
                </c:pt>
                <c:pt idx="16">
                  <c:v>15.893522530696206</c:v>
                </c:pt>
                <c:pt idx="17">
                  <c:v>16.075257723598479</c:v>
                </c:pt>
                <c:pt idx="18">
                  <c:v>16.225651188607326</c:v>
                </c:pt>
                <c:pt idx="19">
                  <c:v>16.351850452044332</c:v>
                </c:pt>
                <c:pt idx="20">
                  <c:v>16.461539480166191</c:v>
                </c:pt>
                <c:pt idx="21">
                  <c:v>16.560341198928079</c:v>
                </c:pt>
                <c:pt idx="22">
                  <c:v>16.653252178368419</c:v>
                </c:pt>
                <c:pt idx="23">
                  <c:v>16.743863405772693</c:v>
                </c:pt>
                <c:pt idx="24">
                  <c:v>16.833839117987839</c:v>
                </c:pt>
                <c:pt idx="25">
                  <c:v>16.924572677589406</c:v>
                </c:pt>
                <c:pt idx="26">
                  <c:v>17.016169543349847</c:v>
                </c:pt>
                <c:pt idx="27">
                  <c:v>17.108599006371701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2DF-4771-86B8-993FC5468FCD}"/>
            </c:ext>
          </c:extLst>
        </c:ser>
        <c:ser>
          <c:idx val="4"/>
          <c:order val="4"/>
          <c:tx>
            <c:strRef>
              <c:f>AotearoaElectrified!$A$71</c:f>
              <c:strCache>
                <c:ptCount val="1"/>
                <c:pt idx="0">
                  <c:v>Transport</c:v>
                </c:pt>
              </c:strCache>
            </c:strRef>
          </c:tx>
          <c:spPr>
            <a:solidFill>
              <a:srgbClr val="93C954"/>
            </a:solidFill>
            <a:ln>
              <a:noFill/>
            </a:ln>
            <a:effectLst/>
          </c:spPr>
          <c:invertIfNegative val="0"/>
          <c:cat>
            <c:numRef>
              <c:f>AotearoaElectrified!$B$66:$AC$66</c:f>
              <c:numCache>
                <c:formatCode>General</c:formatCode>
                <c:ptCount val="28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  <c:pt idx="13">
                  <c:v>2036</c:v>
                </c:pt>
                <c:pt idx="14">
                  <c:v>2037</c:v>
                </c:pt>
                <c:pt idx="15">
                  <c:v>2038</c:v>
                </c:pt>
                <c:pt idx="16">
                  <c:v>2039</c:v>
                </c:pt>
                <c:pt idx="17">
                  <c:v>2040</c:v>
                </c:pt>
                <c:pt idx="18">
                  <c:v>2041</c:v>
                </c:pt>
                <c:pt idx="19">
                  <c:v>2042</c:v>
                </c:pt>
                <c:pt idx="20">
                  <c:v>2043</c:v>
                </c:pt>
                <c:pt idx="21">
                  <c:v>2044</c:v>
                </c:pt>
                <c:pt idx="22">
                  <c:v>2045</c:v>
                </c:pt>
                <c:pt idx="23">
                  <c:v>2046</c:v>
                </c:pt>
                <c:pt idx="24">
                  <c:v>2047</c:v>
                </c:pt>
                <c:pt idx="25">
                  <c:v>2048</c:v>
                </c:pt>
                <c:pt idx="26">
                  <c:v>2049</c:v>
                </c:pt>
                <c:pt idx="27">
                  <c:v>2050</c:v>
                </c:pt>
              </c:numCache>
            </c:numRef>
          </c:cat>
          <c:val>
            <c:numRef>
              <c:f>AotearoaElectrified!$B$71:$AC$71</c:f>
              <c:numCache>
                <c:formatCode>0.00</c:formatCode>
                <c:ptCount val="28"/>
                <c:pt idx="0">
                  <c:v>0.30254706863056591</c:v>
                </c:pt>
                <c:pt idx="1">
                  <c:v>0.34741299011526289</c:v>
                </c:pt>
                <c:pt idx="2">
                  <c:v>0.3958142283672641</c:v>
                </c:pt>
                <c:pt idx="3">
                  <c:v>0.46092730758530603</c:v>
                </c:pt>
                <c:pt idx="4">
                  <c:v>0.53517691587102822</c:v>
                </c:pt>
                <c:pt idx="5">
                  <c:v>0.61937820443402247</c:v>
                </c:pt>
                <c:pt idx="6">
                  <c:v>0.71792734748202935</c:v>
                </c:pt>
                <c:pt idx="7">
                  <c:v>0.83350057433202118</c:v>
                </c:pt>
                <c:pt idx="8">
                  <c:v>0.97172337429537636</c:v>
                </c:pt>
                <c:pt idx="9">
                  <c:v>1.1360824361294839</c:v>
                </c:pt>
                <c:pt idx="10">
                  <c:v>1.3303807839413255</c:v>
                </c:pt>
                <c:pt idx="11">
                  <c:v>1.5574591168212253</c:v>
                </c:pt>
                <c:pt idx="12">
                  <c:v>1.8177986001447302</c:v>
                </c:pt>
                <c:pt idx="13">
                  <c:v>2.1113190446055894</c:v>
                </c:pt>
                <c:pt idx="14">
                  <c:v>2.4349882836351333</c:v>
                </c:pt>
                <c:pt idx="15">
                  <c:v>2.785134496591168</c:v>
                </c:pt>
                <c:pt idx="16">
                  <c:v>3.1560305109523306</c:v>
                </c:pt>
                <c:pt idx="17">
                  <c:v>3.5460747687634226</c:v>
                </c:pt>
                <c:pt idx="18">
                  <c:v>3.9466364837930459</c:v>
                </c:pt>
                <c:pt idx="19">
                  <c:v>4.3497467373456917</c:v>
                </c:pt>
                <c:pt idx="20">
                  <c:v>4.7534247300931405</c:v>
                </c:pt>
                <c:pt idx="21">
                  <c:v>5.1413147184256713</c:v>
                </c:pt>
                <c:pt idx="22">
                  <c:v>5.5275727018568688</c:v>
                </c:pt>
                <c:pt idx="23">
                  <c:v>5.9086030304227926</c:v>
                </c:pt>
                <c:pt idx="24">
                  <c:v>6.2825275853344049</c:v>
                </c:pt>
                <c:pt idx="25">
                  <c:v>6.6485834071449101</c:v>
                </c:pt>
                <c:pt idx="26">
                  <c:v>7.0033582972100685</c:v>
                </c:pt>
                <c:pt idx="27">
                  <c:v>7.3537948104912818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2DF-4771-86B8-993FC5468F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36575903"/>
        <c:axId val="536570143"/>
      </c:barChart>
      <c:catAx>
        <c:axId val="5365759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6570143"/>
        <c:crosses val="autoZero"/>
        <c:auto val="1"/>
        <c:lblAlgn val="ctr"/>
        <c:lblOffset val="100"/>
        <c:noMultiLvlLbl val="0"/>
      </c:catAx>
      <c:valAx>
        <c:axId val="5365701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/>
                  <a:t>TWh 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65759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964925925925928"/>
          <c:y val="0.33463425925925933"/>
          <c:w val="0.14035074074074075"/>
          <c:h val="0.3307314814814814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NZ"/>
              <a:t>(b)</a:t>
            </a:r>
          </a:p>
        </c:rich>
      </c:tx>
      <c:layout>
        <c:manualLayout>
          <c:xMode val="edge"/>
          <c:yMode val="edge"/>
          <c:x val="8.6451851851851533E-3"/>
          <c:y val="2.7438271604938273E-2"/>
        </c:manualLayout>
      </c:layout>
      <c:overlay val="1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2976148148148148"/>
          <c:y val="4.3117283950617286E-2"/>
          <c:w val="0.68403870370370357"/>
          <c:h val="0.83851296296296296"/>
        </c:manualLayout>
      </c:layout>
      <c:barChart>
        <c:barDir val="col"/>
        <c:grouping val="stacked"/>
        <c:varyColors val="0"/>
        <c:ser>
          <c:idx val="11"/>
          <c:order val="0"/>
          <c:tx>
            <c:strRef>
              <c:f>AotearoaElectrified!$A$106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rgbClr val="00879D"/>
            </a:solidFill>
            <a:ln>
              <a:noFill/>
            </a:ln>
            <a:effectLst/>
          </c:spPr>
          <c:invertIfNegative val="0"/>
          <c:cat>
            <c:numRef>
              <c:f>AotearoaElectrified!$D$94:$AC$94</c:f>
              <c:numCache>
                <c:formatCode>General</c:formatCode>
                <c:ptCount val="2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</c:numCache>
            </c:numRef>
          </c:cat>
          <c:val>
            <c:numRef>
              <c:f>AotearoaElectrified!$D$106:$AC$106</c:f>
              <c:numCache>
                <c:formatCode>0.00</c:formatCode>
                <c:ptCount val="26"/>
                <c:pt idx="0">
                  <c:v>10.397637690055374</c:v>
                </c:pt>
                <c:pt idx="1">
                  <c:v>10.487717379377646</c:v>
                </c:pt>
                <c:pt idx="2">
                  <c:v>10.573382355528224</c:v>
                </c:pt>
                <c:pt idx="3">
                  <c:v>10.649623445252553</c:v>
                </c:pt>
                <c:pt idx="4">
                  <c:v>10.727306769863665</c:v>
                </c:pt>
                <c:pt idx="5">
                  <c:v>10.803687806371837</c:v>
                </c:pt>
                <c:pt idx="6">
                  <c:v>10.878501077654963</c:v>
                </c:pt>
                <c:pt idx="7">
                  <c:v>10.951258595788595</c:v>
                </c:pt>
                <c:pt idx="8">
                  <c:v>11.022691812286357</c:v>
                </c:pt>
                <c:pt idx="9">
                  <c:v>11.092660418240651</c:v>
                </c:pt>
                <c:pt idx="10">
                  <c:v>11.16121333715973</c:v>
                </c:pt>
                <c:pt idx="11">
                  <c:v>11.229486423598873</c:v>
                </c:pt>
                <c:pt idx="12">
                  <c:v>11.296753513138171</c:v>
                </c:pt>
                <c:pt idx="13">
                  <c:v>11.362712829963595</c:v>
                </c:pt>
                <c:pt idx="14">
                  <c:v>11.426489771796277</c:v>
                </c:pt>
                <c:pt idx="15">
                  <c:v>11.490462259836004</c:v>
                </c:pt>
                <c:pt idx="16">
                  <c:v>11.553351082573151</c:v>
                </c:pt>
                <c:pt idx="17">
                  <c:v>11.613992586957771</c:v>
                </c:pt>
                <c:pt idx="18">
                  <c:v>11.673881674640175</c:v>
                </c:pt>
                <c:pt idx="19">
                  <c:v>11.733075626797151</c:v>
                </c:pt>
                <c:pt idx="20">
                  <c:v>11.792274482003062</c:v>
                </c:pt>
                <c:pt idx="21">
                  <c:v>11.850524067183162</c:v>
                </c:pt>
                <c:pt idx="22">
                  <c:v>11.908491588112351</c:v>
                </c:pt>
                <c:pt idx="23">
                  <c:v>11.966546166001155</c:v>
                </c:pt>
                <c:pt idx="24">
                  <c:v>12.02448177757987</c:v>
                </c:pt>
                <c:pt idx="25">
                  <c:v>12.081894480236787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E6-452E-9AFA-CBE9F2526A98}"/>
            </c:ext>
          </c:extLst>
        </c:ser>
        <c:ser>
          <c:idx val="4"/>
          <c:order val="1"/>
          <c:tx>
            <c:strRef>
              <c:f>AotearoaElectrified!$A$105</c:f>
              <c:strCache>
                <c:ptCount val="1"/>
                <c:pt idx="0">
                  <c:v>Large industry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numRef>
              <c:f>AotearoaElectrified!$D$94:$AC$94</c:f>
              <c:numCache>
                <c:formatCode>General</c:formatCode>
                <c:ptCount val="2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</c:numCache>
            </c:numRef>
          </c:cat>
          <c:val>
            <c:numRef>
              <c:f>AotearoaElectrified!$D$105:$AC$105</c:f>
              <c:numCache>
                <c:formatCode>0.00</c:formatCode>
                <c:ptCount val="26"/>
                <c:pt idx="0">
                  <c:v>6.422682168982945</c:v>
                </c:pt>
                <c:pt idx="1">
                  <c:v>6.3796506187899453</c:v>
                </c:pt>
                <c:pt idx="2">
                  <c:v>6.5650159510792383</c:v>
                </c:pt>
                <c:pt idx="3">
                  <c:v>6.5650159510792383</c:v>
                </c:pt>
                <c:pt idx="4">
                  <c:v>6.5650159510792383</c:v>
                </c:pt>
                <c:pt idx="5">
                  <c:v>7.365015391319238</c:v>
                </c:pt>
                <c:pt idx="6">
                  <c:v>7.365015391319238</c:v>
                </c:pt>
                <c:pt idx="7">
                  <c:v>7.365015391319238</c:v>
                </c:pt>
                <c:pt idx="8">
                  <c:v>7.365015391319238</c:v>
                </c:pt>
                <c:pt idx="9">
                  <c:v>7.365015391319238</c:v>
                </c:pt>
                <c:pt idx="10">
                  <c:v>8.1650148315592386</c:v>
                </c:pt>
                <c:pt idx="11">
                  <c:v>8.1650148315592386</c:v>
                </c:pt>
                <c:pt idx="12">
                  <c:v>8.1650148315592386</c:v>
                </c:pt>
                <c:pt idx="13">
                  <c:v>8.1650148315592386</c:v>
                </c:pt>
                <c:pt idx="14">
                  <c:v>8.1650148315592386</c:v>
                </c:pt>
                <c:pt idx="15">
                  <c:v>8.4278148315612658</c:v>
                </c:pt>
                <c:pt idx="16">
                  <c:v>8.4278148315612658</c:v>
                </c:pt>
                <c:pt idx="17">
                  <c:v>8.4278148315612658</c:v>
                </c:pt>
                <c:pt idx="18">
                  <c:v>8.4278148315612658</c:v>
                </c:pt>
                <c:pt idx="19">
                  <c:v>8.4278148315612658</c:v>
                </c:pt>
                <c:pt idx="20">
                  <c:v>8.4278148315612658</c:v>
                </c:pt>
                <c:pt idx="21">
                  <c:v>8.4278148315612658</c:v>
                </c:pt>
                <c:pt idx="22">
                  <c:v>8.4278148315612658</c:v>
                </c:pt>
                <c:pt idx="23">
                  <c:v>8.4278148315612658</c:v>
                </c:pt>
                <c:pt idx="24">
                  <c:v>8.4278148315612658</c:v>
                </c:pt>
                <c:pt idx="25">
                  <c:v>8.4278148315612658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AE6-452E-9AFA-CBE9F2526A98}"/>
            </c:ext>
          </c:extLst>
        </c:ser>
        <c:ser>
          <c:idx val="5"/>
          <c:order val="2"/>
          <c:tx>
            <c:strRef>
              <c:f>AotearoaElectrified!$A$104</c:f>
              <c:strCache>
                <c:ptCount val="1"/>
                <c:pt idx="0">
                  <c:v>Motive power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cat>
            <c:numRef>
              <c:f>AotearoaElectrified!$D$94:$AC$94</c:f>
              <c:numCache>
                <c:formatCode>General</c:formatCode>
                <c:ptCount val="2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</c:numCache>
            </c:numRef>
          </c:cat>
          <c:val>
            <c:numRef>
              <c:f>AotearoaElectrified!$D$104:$AC$104</c:f>
              <c:numCache>
                <c:formatCode>0.00</c:formatCode>
                <c:ptCount val="26"/>
                <c:pt idx="0">
                  <c:v>6.3751467219352165</c:v>
                </c:pt>
                <c:pt idx="1">
                  <c:v>6.4509807528803602</c:v>
                </c:pt>
                <c:pt idx="2">
                  <c:v>6.5170854614489357</c:v>
                </c:pt>
                <c:pt idx="3">
                  <c:v>6.5721211222694444</c:v>
                </c:pt>
                <c:pt idx="4">
                  <c:v>6.6314781766658069</c:v>
                </c:pt>
                <c:pt idx="5">
                  <c:v>6.6934416910725592</c:v>
                </c:pt>
                <c:pt idx="6">
                  <c:v>6.7605657179972569</c:v>
                </c:pt>
                <c:pt idx="7">
                  <c:v>6.8318978913089818</c:v>
                </c:pt>
                <c:pt idx="8">
                  <c:v>6.9111345863738007</c:v>
                </c:pt>
                <c:pt idx="9">
                  <c:v>6.9976928511803713</c:v>
                </c:pt>
                <c:pt idx="10">
                  <c:v>7.0926843845406804</c:v>
                </c:pt>
                <c:pt idx="11">
                  <c:v>7.1990369077785532</c:v>
                </c:pt>
                <c:pt idx="12">
                  <c:v>7.3134339471090772</c:v>
                </c:pt>
                <c:pt idx="13">
                  <c:v>7.4341350856755932</c:v>
                </c:pt>
                <c:pt idx="14">
                  <c:v>7.5574766872488945</c:v>
                </c:pt>
                <c:pt idx="15">
                  <c:v>7.6806610515328888</c:v>
                </c:pt>
                <c:pt idx="16">
                  <c:v>7.8024176870189397</c:v>
                </c:pt>
                <c:pt idx="17">
                  <c:v>7.9249080623281083</c:v>
                </c:pt>
                <c:pt idx="18">
                  <c:v>8.0488575598284324</c:v>
                </c:pt>
                <c:pt idx="19">
                  <c:v>8.1733412266100931</c:v>
                </c:pt>
                <c:pt idx="20">
                  <c:v>8.3008154237915583</c:v>
                </c:pt>
                <c:pt idx="21">
                  <c:v>8.4256602939417391</c:v>
                </c:pt>
                <c:pt idx="22">
                  <c:v>8.5474403785592745</c:v>
                </c:pt>
                <c:pt idx="23">
                  <c:v>8.6649765662152696</c:v>
                </c:pt>
                <c:pt idx="24">
                  <c:v>8.7771483262152543</c:v>
                </c:pt>
                <c:pt idx="25">
                  <c:v>8.8821863732250215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AE6-452E-9AFA-CBE9F2526A98}"/>
            </c:ext>
          </c:extLst>
        </c:ser>
        <c:ser>
          <c:idx val="3"/>
          <c:order val="3"/>
          <c:tx>
            <c:strRef>
              <c:f>AotearoaElectrified!$A$103</c:f>
              <c:strCache>
                <c:ptCount val="1"/>
                <c:pt idx="0">
                  <c:v>Heating and cooling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cat>
            <c:numRef>
              <c:f>AotearoaElectrified!$D$94:$AC$94</c:f>
              <c:numCache>
                <c:formatCode>General</c:formatCode>
                <c:ptCount val="2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</c:numCache>
            </c:numRef>
          </c:cat>
          <c:val>
            <c:numRef>
              <c:f>AotearoaElectrified!$D$103:$AC$103</c:f>
              <c:numCache>
                <c:formatCode>0.00</c:formatCode>
                <c:ptCount val="26"/>
                <c:pt idx="0">
                  <c:v>13.741514682844116</c:v>
                </c:pt>
                <c:pt idx="1">
                  <c:v>13.917191093482463</c:v>
                </c:pt>
                <c:pt idx="2">
                  <c:v>14.107627846863704</c:v>
                </c:pt>
                <c:pt idx="3">
                  <c:v>14.298971793090379</c:v>
                </c:pt>
                <c:pt idx="4">
                  <c:v>14.546292576691251</c:v>
                </c:pt>
                <c:pt idx="5">
                  <c:v>14.830449603599334</c:v>
                </c:pt>
                <c:pt idx="6">
                  <c:v>15.159414140030407</c:v>
                </c:pt>
                <c:pt idx="7">
                  <c:v>15.539681659213175</c:v>
                </c:pt>
                <c:pt idx="8">
                  <c:v>15.977223480562087</c:v>
                </c:pt>
                <c:pt idx="9">
                  <c:v>16.467410464909555</c:v>
                </c:pt>
                <c:pt idx="10">
                  <c:v>16.994225595228389</c:v>
                </c:pt>
                <c:pt idx="11">
                  <c:v>17.529846627702856</c:v>
                </c:pt>
                <c:pt idx="12">
                  <c:v>18.030933854752831</c:v>
                </c:pt>
                <c:pt idx="13">
                  <c:v>18.466918747803174</c:v>
                </c:pt>
                <c:pt idx="14">
                  <c:v>18.828980836152894</c:v>
                </c:pt>
                <c:pt idx="15">
                  <c:v>19.13297615092003</c:v>
                </c:pt>
                <c:pt idx="16">
                  <c:v>19.391395121757853</c:v>
                </c:pt>
                <c:pt idx="17">
                  <c:v>19.618070570413437</c:v>
                </c:pt>
                <c:pt idx="18">
                  <c:v>19.825905801661332</c:v>
                </c:pt>
                <c:pt idx="19">
                  <c:v>20.022295827627868</c:v>
                </c:pt>
                <c:pt idx="20">
                  <c:v>20.216468197123682</c:v>
                </c:pt>
                <c:pt idx="21">
                  <c:v>20.406105841321192</c:v>
                </c:pt>
                <c:pt idx="22">
                  <c:v>20.59558100094614</c:v>
                </c:pt>
                <c:pt idx="23">
                  <c:v>20.78679451024826</c:v>
                </c:pt>
                <c:pt idx="24">
                  <c:v>20.983338900785888</c:v>
                </c:pt>
                <c:pt idx="25">
                  <c:v>21.184948644340867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AE6-452E-9AFA-CBE9F2526A98}"/>
            </c:ext>
          </c:extLst>
        </c:ser>
        <c:ser>
          <c:idx val="1"/>
          <c:order val="4"/>
          <c:tx>
            <c:strRef>
              <c:f>AotearoaElectrified!$A$102</c:f>
              <c:strCache>
                <c:ptCount val="1"/>
                <c:pt idx="0">
                  <c:v>Cooking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AotearoaElectrified!$D$94:$AC$94</c:f>
              <c:numCache>
                <c:formatCode>General</c:formatCode>
                <c:ptCount val="2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</c:numCache>
            </c:numRef>
          </c:cat>
          <c:val>
            <c:numRef>
              <c:f>AotearoaElectrified!$D$102:$AC$102</c:f>
              <c:numCache>
                <c:formatCode>0.00</c:formatCode>
                <c:ptCount val="26"/>
                <c:pt idx="0">
                  <c:v>1.2663844341995303</c:v>
                </c:pt>
                <c:pt idx="1">
                  <c:v>1.2784865958620135</c:v>
                </c:pt>
                <c:pt idx="2">
                  <c:v>1.2910444765443634</c:v>
                </c:pt>
                <c:pt idx="3">
                  <c:v>1.3039156001453858</c:v>
                </c:pt>
                <c:pt idx="4">
                  <c:v>1.31693826917422</c:v>
                </c:pt>
                <c:pt idx="5">
                  <c:v>1.3300496525357195</c:v>
                </c:pt>
                <c:pt idx="6">
                  <c:v>1.3431230687698625</c:v>
                </c:pt>
                <c:pt idx="7">
                  <c:v>1.3561164858733481</c:v>
                </c:pt>
                <c:pt idx="8">
                  <c:v>1.3690831833655819</c:v>
                </c:pt>
                <c:pt idx="9">
                  <c:v>1.3821653919001409</c:v>
                </c:pt>
                <c:pt idx="10">
                  <c:v>1.3955000771418389</c:v>
                </c:pt>
                <c:pt idx="11">
                  <c:v>1.4093846464365529</c:v>
                </c:pt>
                <c:pt idx="12">
                  <c:v>1.4241229783035465</c:v>
                </c:pt>
                <c:pt idx="13">
                  <c:v>1.4400487340753907</c:v>
                </c:pt>
                <c:pt idx="14">
                  <c:v>1.4570954859340717</c:v>
                </c:pt>
                <c:pt idx="15">
                  <c:v>1.4745958619021591</c:v>
                </c:pt>
                <c:pt idx="16">
                  <c:v>1.4914540746290887</c:v>
                </c:pt>
                <c:pt idx="17">
                  <c:v>1.5066819787360548</c:v>
                </c:pt>
                <c:pt idx="18">
                  <c:v>1.5201866056174484</c:v>
                </c:pt>
                <c:pt idx="19">
                  <c:v>1.5324005857426393</c:v>
                </c:pt>
                <c:pt idx="20">
                  <c:v>1.5439374681553797</c:v>
                </c:pt>
                <c:pt idx="21">
                  <c:v>1.5552314555069744</c:v>
                </c:pt>
                <c:pt idx="22">
                  <c:v>1.5664448379486535</c:v>
                </c:pt>
                <c:pt idx="23">
                  <c:v>1.5776651768271917</c:v>
                </c:pt>
                <c:pt idx="24">
                  <c:v>1.5888633426746683</c:v>
                </c:pt>
                <c:pt idx="25">
                  <c:v>1.6000128080339955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AE6-452E-9AFA-CBE9F2526A98}"/>
            </c:ext>
          </c:extLst>
        </c:ser>
        <c:ser>
          <c:idx val="7"/>
          <c:order val="5"/>
          <c:tx>
            <c:strRef>
              <c:f>AotearoaElectrified!$A$101</c:f>
              <c:strCache>
                <c:ptCount val="1"/>
                <c:pt idx="0">
                  <c:v>Process heat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numRef>
              <c:f>AotearoaElectrified!$D$94:$AC$94</c:f>
              <c:numCache>
                <c:formatCode>General</c:formatCode>
                <c:ptCount val="2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</c:numCache>
            </c:numRef>
          </c:cat>
          <c:val>
            <c:numRef>
              <c:f>AotearoaElectrified!$D$101:$AC$101</c:f>
              <c:numCache>
                <c:formatCode>0.00</c:formatCode>
                <c:ptCount val="26"/>
                <c:pt idx="0">
                  <c:v>0.71110008249280721</c:v>
                </c:pt>
                <c:pt idx="1">
                  <c:v>0.72219511244087775</c:v>
                </c:pt>
                <c:pt idx="2">
                  <c:v>0.76315569703225727</c:v>
                </c:pt>
                <c:pt idx="3">
                  <c:v>0.83140459142395884</c:v>
                </c:pt>
                <c:pt idx="4">
                  <c:v>0.95604484507473175</c:v>
                </c:pt>
                <c:pt idx="5">
                  <c:v>1.1274350483101412</c:v>
                </c:pt>
                <c:pt idx="6">
                  <c:v>1.3521388410519788</c:v>
                </c:pt>
                <c:pt idx="7">
                  <c:v>1.6306444048688302</c:v>
                </c:pt>
                <c:pt idx="8">
                  <c:v>1.9594633331707045</c:v>
                </c:pt>
                <c:pt idx="9">
                  <c:v>2.3280874266624805</c:v>
                </c:pt>
                <c:pt idx="10">
                  <c:v>2.7192218176458636</c:v>
                </c:pt>
                <c:pt idx="11">
                  <c:v>3.1114351142069698</c:v>
                </c:pt>
                <c:pt idx="12">
                  <c:v>3.47800148842714</c:v>
                </c:pt>
                <c:pt idx="13">
                  <c:v>3.7994232989487928</c:v>
                </c:pt>
                <c:pt idx="14">
                  <c:v>4.065398953236433</c:v>
                </c:pt>
                <c:pt idx="15">
                  <c:v>4.2757733632831725</c:v>
                </c:pt>
                <c:pt idx="16">
                  <c:v>4.4342962428186929</c:v>
                </c:pt>
                <c:pt idx="17">
                  <c:v>4.552944239599868</c:v>
                </c:pt>
                <c:pt idx="18">
                  <c:v>4.6403985179436322</c:v>
                </c:pt>
                <c:pt idx="19">
                  <c:v>4.7055321831998498</c:v>
                </c:pt>
                <c:pt idx="20">
                  <c:v>4.7595663084255424</c:v>
                </c:pt>
                <c:pt idx="21">
                  <c:v>4.8005738658641057</c:v>
                </c:pt>
                <c:pt idx="22">
                  <c:v>4.8332685806035567</c:v>
                </c:pt>
                <c:pt idx="23">
                  <c:v>4.8605191909353902</c:v>
                </c:pt>
                <c:pt idx="24">
                  <c:v>4.8864033316472621</c:v>
                </c:pt>
                <c:pt idx="25">
                  <c:v>4.9112356575673735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AE6-452E-9AFA-CBE9F2526A98}"/>
            </c:ext>
          </c:extLst>
        </c:ser>
        <c:ser>
          <c:idx val="2"/>
          <c:order val="6"/>
          <c:tx>
            <c:strRef>
              <c:f>AotearoaElectrified!$A$100</c:f>
              <c:strCache>
                <c:ptCount val="1"/>
                <c:pt idx="0">
                  <c:v>Data centres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  <a:ln>
              <a:noFill/>
            </a:ln>
            <a:effectLst/>
          </c:spPr>
          <c:invertIfNegative val="0"/>
          <c:cat>
            <c:numRef>
              <c:f>AotearoaElectrified!$D$94:$AC$94</c:f>
              <c:numCache>
                <c:formatCode>General</c:formatCode>
                <c:ptCount val="2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</c:numCache>
            </c:numRef>
          </c:cat>
          <c:val>
            <c:numRef>
              <c:f>AotearoaElectrified!$D$100:$AC$100</c:f>
              <c:numCache>
                <c:formatCode>0.00</c:formatCode>
                <c:ptCount val="26"/>
                <c:pt idx="0">
                  <c:v>0.50807999999999998</c:v>
                </c:pt>
                <c:pt idx="1">
                  <c:v>0.50807999999999998</c:v>
                </c:pt>
                <c:pt idx="2">
                  <c:v>0.76211999999999991</c:v>
                </c:pt>
                <c:pt idx="3">
                  <c:v>0.76211999999999991</c:v>
                </c:pt>
                <c:pt idx="4">
                  <c:v>1.01616</c:v>
                </c:pt>
                <c:pt idx="5">
                  <c:v>1.2702</c:v>
                </c:pt>
                <c:pt idx="6">
                  <c:v>1.2702</c:v>
                </c:pt>
                <c:pt idx="7">
                  <c:v>1.5242399999999998</c:v>
                </c:pt>
                <c:pt idx="8">
                  <c:v>1.7782799999999999</c:v>
                </c:pt>
                <c:pt idx="9">
                  <c:v>1.7782799999999999</c:v>
                </c:pt>
                <c:pt idx="10">
                  <c:v>2.0323199999999999</c:v>
                </c:pt>
                <c:pt idx="11">
                  <c:v>2.0323199999999999</c:v>
                </c:pt>
                <c:pt idx="12">
                  <c:v>2.0323199999999999</c:v>
                </c:pt>
                <c:pt idx="13">
                  <c:v>2.0323199999999999</c:v>
                </c:pt>
                <c:pt idx="14">
                  <c:v>2.0323199999999999</c:v>
                </c:pt>
                <c:pt idx="15">
                  <c:v>2.0323199999999999</c:v>
                </c:pt>
                <c:pt idx="16">
                  <c:v>2.0323199999999999</c:v>
                </c:pt>
                <c:pt idx="17">
                  <c:v>2.2863600000000002</c:v>
                </c:pt>
                <c:pt idx="18">
                  <c:v>2.2863600000000002</c:v>
                </c:pt>
                <c:pt idx="19">
                  <c:v>2.2863600000000002</c:v>
                </c:pt>
                <c:pt idx="20">
                  <c:v>2.2863600000000002</c:v>
                </c:pt>
                <c:pt idx="21">
                  <c:v>2.2863600000000002</c:v>
                </c:pt>
                <c:pt idx="22">
                  <c:v>2.2863600000000002</c:v>
                </c:pt>
                <c:pt idx="23">
                  <c:v>2.5404</c:v>
                </c:pt>
                <c:pt idx="24">
                  <c:v>2.5404</c:v>
                </c:pt>
                <c:pt idx="25">
                  <c:v>2.5404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AE6-452E-9AFA-CBE9F2526A98}"/>
            </c:ext>
          </c:extLst>
        </c:ser>
        <c:ser>
          <c:idx val="6"/>
          <c:order val="7"/>
          <c:tx>
            <c:strRef>
              <c:f>AotearoaElectrified!$A$99</c:f>
              <c:strCache>
                <c:ptCount val="1"/>
                <c:pt idx="0">
                  <c:v>Biotech</c:v>
                </c:pt>
              </c:strCache>
            </c:strRef>
          </c:tx>
          <c:spPr>
            <a:solidFill>
              <a:schemeClr val="tx1">
                <a:lumMod val="95000"/>
                <a:lumOff val="5000"/>
              </a:schemeClr>
            </a:solidFill>
            <a:ln>
              <a:noFill/>
            </a:ln>
            <a:effectLst/>
          </c:spPr>
          <c:invertIfNegative val="0"/>
          <c:cat>
            <c:numRef>
              <c:f>AotearoaElectrified!$D$94:$AC$94</c:f>
              <c:numCache>
                <c:formatCode>General</c:formatCode>
                <c:ptCount val="2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</c:numCache>
            </c:numRef>
          </c:cat>
          <c:val>
            <c:numRef>
              <c:f>AotearoaElectrified!$D$99:$AC$99</c:f>
              <c:numCache>
                <c:formatCode>0.00</c:formatCode>
                <c:ptCount val="2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CAE6-452E-9AFA-CBE9F2526A98}"/>
            </c:ext>
          </c:extLst>
        </c:ser>
        <c:ser>
          <c:idx val="9"/>
          <c:order val="8"/>
          <c:tx>
            <c:strRef>
              <c:f>AotearoaElectrified!$A$98</c:f>
              <c:strCache>
                <c:ptCount val="1"/>
                <c:pt idx="0">
                  <c:v>Road transport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AotearoaElectrified!$D$94:$AC$94</c:f>
              <c:numCache>
                <c:formatCode>General</c:formatCode>
                <c:ptCount val="2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</c:numCache>
            </c:numRef>
          </c:cat>
          <c:val>
            <c:numRef>
              <c:f>AotearoaElectrified!$D$98:$AC$98</c:f>
              <c:numCache>
                <c:formatCode>0.00</c:formatCode>
                <c:ptCount val="26"/>
                <c:pt idx="0">
                  <c:v>0.33569322801158119</c:v>
                </c:pt>
                <c:pt idx="1">
                  <c:v>0.39828784774539483</c:v>
                </c:pt>
                <c:pt idx="2">
                  <c:v>0.46980746883593577</c:v>
                </c:pt>
                <c:pt idx="3">
                  <c:v>0.55085759263113721</c:v>
                </c:pt>
                <c:pt idx="4">
                  <c:v>0.64545084087634619</c:v>
                </c:pt>
                <c:pt idx="5">
                  <c:v>0.75587283635371094</c:v>
                </c:pt>
                <c:pt idx="6">
                  <c:v>0.88673724421072042</c:v>
                </c:pt>
                <c:pt idx="7">
                  <c:v>1.0409376314103613</c:v>
                </c:pt>
                <c:pt idx="8">
                  <c:v>1.2214088033754067</c:v>
                </c:pt>
                <c:pt idx="9">
                  <c:v>1.4303733857701404</c:v>
                </c:pt>
                <c:pt idx="10">
                  <c:v>1.6682139670783247</c:v>
                </c:pt>
                <c:pt idx="11">
                  <c:v>1.9342947321502766</c:v>
                </c:pt>
                <c:pt idx="12">
                  <c:v>2.2263595407465924</c:v>
                </c:pt>
                <c:pt idx="13">
                  <c:v>2.5406851940920241</c:v>
                </c:pt>
                <c:pt idx="14">
                  <c:v>2.8716575673023246</c:v>
                </c:pt>
                <c:pt idx="15">
                  <c:v>3.2185349436460609</c:v>
                </c:pt>
                <c:pt idx="16">
                  <c:v>3.5739828965244449</c:v>
                </c:pt>
                <c:pt idx="17">
                  <c:v>3.9315165803744136</c:v>
                </c:pt>
                <c:pt idx="18">
                  <c:v>4.2895809048796476</c:v>
                </c:pt>
                <c:pt idx="19">
                  <c:v>4.6319540030502528</c:v>
                </c:pt>
                <c:pt idx="20">
                  <c:v>4.9734302026580686</c:v>
                </c:pt>
                <c:pt idx="21">
                  <c:v>5.3118412588422581</c:v>
                </c:pt>
                <c:pt idx="22">
                  <c:v>5.6467742603707949</c:v>
                </c:pt>
                <c:pt idx="23">
                  <c:v>5.9779799045853368</c:v>
                </c:pt>
                <c:pt idx="24">
                  <c:v>6.3017718322337091</c:v>
                </c:pt>
                <c:pt idx="25">
                  <c:v>6.6245397033264135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AE6-452E-9AFA-CBE9F2526A98}"/>
            </c:ext>
          </c:extLst>
        </c:ser>
        <c:ser>
          <c:idx val="8"/>
          <c:order val="9"/>
          <c:tx>
            <c:strRef>
              <c:f>AotearoaElectrified!$A$97</c:f>
              <c:strCache>
                <c:ptCount val="1"/>
                <c:pt idx="0">
                  <c:v>Rail transport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numRef>
              <c:f>AotearoaElectrified!$D$94:$AC$94</c:f>
              <c:numCache>
                <c:formatCode>General</c:formatCode>
                <c:ptCount val="2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</c:numCache>
            </c:numRef>
          </c:cat>
          <c:val>
            <c:numRef>
              <c:f>AotearoaElectrified!$D$97:$AC$97</c:f>
              <c:numCache>
                <c:formatCode>0.00</c:formatCode>
                <c:ptCount val="26"/>
                <c:pt idx="0">
                  <c:v>5.9924675725333144E-2</c:v>
                </c:pt>
                <c:pt idx="1">
                  <c:v>6.2084931281746684E-2</c:v>
                </c:pt>
                <c:pt idx="2">
                  <c:v>6.4206746290546318E-2</c:v>
                </c:pt>
                <c:pt idx="3">
                  <c:v>6.6250736809343777E-2</c:v>
                </c:pt>
                <c:pt idx="4">
                  <c:v>6.8371310533396706E-2</c:v>
                </c:pt>
                <c:pt idx="5">
                  <c:v>7.053663093610496E-2</c:v>
                </c:pt>
                <c:pt idx="6">
                  <c:v>7.2747256581828068E-2</c:v>
                </c:pt>
                <c:pt idx="7">
                  <c:v>7.5003933703946396E-2</c:v>
                </c:pt>
                <c:pt idx="8">
                  <c:v>7.7307334772134917E-2</c:v>
                </c:pt>
                <c:pt idx="9">
                  <c:v>7.9658015738530805E-2</c:v>
                </c:pt>
                <c:pt idx="10">
                  <c:v>8.2056639991387362E-2</c:v>
                </c:pt>
                <c:pt idx="11">
                  <c:v>8.4503955006690695E-2</c:v>
                </c:pt>
                <c:pt idx="12">
                  <c:v>8.7000596606213565E-2</c:v>
                </c:pt>
                <c:pt idx="13">
                  <c:v>8.9547303717847887E-2</c:v>
                </c:pt>
                <c:pt idx="14">
                  <c:v>9.2144855547971555E-2</c:v>
                </c:pt>
                <c:pt idx="15">
                  <c:v>9.4794204747946573E-2</c:v>
                </c:pt>
                <c:pt idx="16">
                  <c:v>9.7496101755528072E-2</c:v>
                </c:pt>
                <c:pt idx="17">
                  <c:v>0.10025145208360101</c:v>
                </c:pt>
                <c:pt idx="18">
                  <c:v>0.10306119195204752</c:v>
                </c:pt>
                <c:pt idx="19">
                  <c:v>0.10592620644471649</c:v>
                </c:pt>
                <c:pt idx="20">
                  <c:v>0.10884745858111472</c:v>
                </c:pt>
                <c:pt idx="21">
                  <c:v>0.11182580331655376</c:v>
                </c:pt>
                <c:pt idx="22">
                  <c:v>0.11486223890940778</c:v>
                </c:pt>
                <c:pt idx="23">
                  <c:v>0.1179578042974149</c:v>
                </c:pt>
                <c:pt idx="24">
                  <c:v>0.12111358439226921</c:v>
                </c:pt>
                <c:pt idx="25">
                  <c:v>0.1243306854028739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CAE6-452E-9AFA-CBE9F2526A98}"/>
            </c:ext>
          </c:extLst>
        </c:ser>
        <c:ser>
          <c:idx val="0"/>
          <c:order val="10"/>
          <c:tx>
            <c:strRef>
              <c:f>AotearoaElectrified!$A$96</c:f>
              <c:strCache>
                <c:ptCount val="1"/>
                <c:pt idx="0">
                  <c:v>Aviation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noFill/>
            </a:ln>
            <a:effectLst/>
          </c:spPr>
          <c:invertIfNegative val="0"/>
          <c:cat>
            <c:numRef>
              <c:f>AotearoaElectrified!$D$94:$AC$94</c:f>
              <c:numCache>
                <c:formatCode>General</c:formatCode>
                <c:ptCount val="2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</c:numCache>
            </c:numRef>
          </c:cat>
          <c:val>
            <c:numRef>
              <c:f>AotearoaElectrified!$D$96:$AC$96</c:f>
              <c:numCache>
                <c:formatCode>0.00</c:formatCode>
                <c:ptCount val="26"/>
                <c:pt idx="0">
                  <c:v>0</c:v>
                </c:pt>
                <c:pt idx="1">
                  <c:v>2.1633731195747692E-5</c:v>
                </c:pt>
                <c:pt idx="2">
                  <c:v>5.8740188340310223E-5</c:v>
                </c:pt>
                <c:pt idx="3">
                  <c:v>1.2131852299588729E-4</c:v>
                </c:pt>
                <c:pt idx="4">
                  <c:v>2.249844826752376E-4</c:v>
                </c:pt>
                <c:pt idx="5">
                  <c:v>3.928030861002123E-4</c:v>
                </c:pt>
                <c:pt idx="6">
                  <c:v>1.0773483509945783E-3</c:v>
                </c:pt>
                <c:pt idx="7">
                  <c:v>2.187381836187698E-3</c:v>
                </c:pt>
                <c:pt idx="8">
                  <c:v>3.9380909556762968E-3</c:v>
                </c:pt>
                <c:pt idx="9">
                  <c:v>6.6202927845920682E-3</c:v>
                </c:pt>
                <c:pt idx="10">
                  <c:v>1.0617137997610625E-2</c:v>
                </c:pt>
                <c:pt idx="11">
                  <c:v>1.6418477180845135E-2</c:v>
                </c:pt>
                <c:pt idx="12">
                  <c:v>2.457841292279165E-2</c:v>
                </c:pt>
                <c:pt idx="13">
                  <c:v>3.5515636077294882E-2</c:v>
                </c:pt>
                <c:pt idx="14">
                  <c:v>4.9137548262162184E-2</c:v>
                </c:pt>
                <c:pt idx="15">
                  <c:v>6.4526445947150665E-2</c:v>
                </c:pt>
                <c:pt idx="16">
                  <c:v>8.0319883004505085E-2</c:v>
                </c:pt>
                <c:pt idx="17">
                  <c:v>9.4842418804694129E-2</c:v>
                </c:pt>
                <c:pt idx="18">
                  <c:v>0.10723505088465346</c:v>
                </c:pt>
                <c:pt idx="19">
                  <c:v>0.11748578449077317</c:v>
                </c:pt>
                <c:pt idx="20">
                  <c:v>0.12617201386562887</c:v>
                </c:pt>
                <c:pt idx="21">
                  <c:v>0.1341200450392121</c:v>
                </c:pt>
                <c:pt idx="22">
                  <c:v>0.14215093039890869</c:v>
                </c:pt>
                <c:pt idx="23">
                  <c:v>0.15088001428331888</c:v>
                </c:pt>
                <c:pt idx="24">
                  <c:v>0.16051623746872568</c:v>
                </c:pt>
                <c:pt idx="25">
                  <c:v>0.17073705493134658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CAE6-452E-9AFA-CBE9F2526A98}"/>
            </c:ext>
          </c:extLst>
        </c:ser>
        <c:ser>
          <c:idx val="10"/>
          <c:order val="11"/>
          <c:tx>
            <c:strRef>
              <c:f>AotearoaElectrified!$A$95</c:f>
              <c:strCache>
                <c:ptCount val="1"/>
                <c:pt idx="0">
                  <c:v>Shipping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cat>
            <c:numRef>
              <c:f>AotearoaElectrified!$D$94:$AC$94</c:f>
              <c:numCache>
                <c:formatCode>General</c:formatCode>
                <c:ptCount val="2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</c:numCache>
            </c:numRef>
          </c:cat>
          <c:val>
            <c:numRef>
              <c:f>AotearoaElectrified!$D$95:$AC$95</c:f>
              <c:numCache>
                <c:formatCode>0.00</c:formatCode>
                <c:ptCount val="26"/>
                <c:pt idx="0">
                  <c:v>1.9632463034972557E-4</c:v>
                </c:pt>
                <c:pt idx="1">
                  <c:v>5.328948269687835E-4</c:v>
                </c:pt>
                <c:pt idx="2">
                  <c:v>1.1039605562060048E-3</c:v>
                </c:pt>
                <c:pt idx="3">
                  <c:v>2.1485564705455511E-3</c:v>
                </c:pt>
                <c:pt idx="4">
                  <c:v>3.8802115896111474E-3</c:v>
                </c:pt>
                <c:pt idx="5">
                  <c:v>6.6983039561050927E-3</c:v>
                </c:pt>
                <c:pt idx="6">
                  <c:v>1.1161525151833327E-2</c:v>
                </c:pt>
                <c:pt idx="7">
                  <c:v>1.7953489178988605E-2</c:v>
                </c:pt>
                <c:pt idx="8">
                  <c:v>2.7726554838107462E-2</c:v>
                </c:pt>
                <c:pt idx="9">
                  <c:v>4.0807422527962219E-2</c:v>
                </c:pt>
                <c:pt idx="10">
                  <c:v>5.6910855077407362E-2</c:v>
                </c:pt>
                <c:pt idx="11">
                  <c:v>7.610188026777677E-2</c:v>
                </c:pt>
                <c:pt idx="12">
                  <c:v>9.704973335953565E-2</c:v>
                </c:pt>
                <c:pt idx="13">
                  <c:v>0.11938636270400152</c:v>
                </c:pt>
                <c:pt idx="14">
                  <c:v>0.14309053983987263</c:v>
                </c:pt>
                <c:pt idx="15">
                  <c:v>0.16821917442226458</c:v>
                </c:pt>
                <c:pt idx="16">
                  <c:v>0.19483760250856805</c:v>
                </c:pt>
                <c:pt idx="17">
                  <c:v>0.22313628608298264</c:v>
                </c:pt>
                <c:pt idx="18">
                  <c:v>0.25354758237679048</c:v>
                </c:pt>
                <c:pt idx="19">
                  <c:v>0.28594872443992769</c:v>
                </c:pt>
                <c:pt idx="20">
                  <c:v>0.31912302675205573</c:v>
                </c:pt>
                <c:pt idx="21">
                  <c:v>0.35081592322476884</c:v>
                </c:pt>
                <c:pt idx="22">
                  <c:v>0.37874015565529306</c:v>
                </c:pt>
                <c:pt idx="23">
                  <c:v>0.40176568397883983</c:v>
                </c:pt>
                <c:pt idx="24">
                  <c:v>0.41995664311536374</c:v>
                </c:pt>
                <c:pt idx="25">
                  <c:v>0.43418736683064663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CAE6-452E-9AFA-CBE9F2526A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79260927"/>
        <c:axId val="479257567"/>
      </c:barChart>
      <c:catAx>
        <c:axId val="4792609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9257567"/>
        <c:crosses val="autoZero"/>
        <c:auto val="1"/>
        <c:lblAlgn val="ctr"/>
        <c:lblOffset val="100"/>
        <c:noMultiLvlLbl val="0"/>
      </c:catAx>
      <c:valAx>
        <c:axId val="4792575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/>
                  <a:t>TWh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9260927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1092539032434896"/>
          <c:y val="7.6651234567901239E-2"/>
          <c:w val="0.17496351851851855"/>
          <c:h val="0.8506172839506173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676032014960215"/>
          <c:y val="6.5687645687645707E-2"/>
          <c:w val="0.82955187543973341"/>
          <c:h val="0.7320879629629629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AotearoaElectrified!$A$130</c:f>
              <c:strCache>
                <c:ptCount val="1"/>
                <c:pt idx="0">
                  <c:v>IPPU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cat>
            <c:numRef>
              <c:f>AotearoaElectrified!$D$129:$AC$129</c:f>
              <c:numCache>
                <c:formatCode>General</c:formatCode>
                <c:ptCount val="2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</c:numCache>
            </c:numRef>
          </c:cat>
          <c:val>
            <c:numRef>
              <c:f>AotearoaElectrified!$D$130:$AC$130</c:f>
              <c:numCache>
                <c:formatCode>_ * #,##0.000_ ;_ * \-#,##0.000_ ;_ * ""\-""??_ ;_ @_ </c:formatCode>
                <c:ptCount val="26"/>
                <c:pt idx="0">
                  <c:v>3.8043315900812122</c:v>
                </c:pt>
                <c:pt idx="1">
                  <c:v>3.7749565701478525</c:v>
                </c:pt>
                <c:pt idx="2">
                  <c:v>3.0052666520135185</c:v>
                </c:pt>
                <c:pt idx="3">
                  <c:v>2.9786653034085191</c:v>
                </c:pt>
                <c:pt idx="4">
                  <c:v>2.9695260541212569</c:v>
                </c:pt>
                <c:pt idx="5">
                  <c:v>3.0480043403839252</c:v>
                </c:pt>
                <c:pt idx="6">
                  <c:v>3.0128182297384423</c:v>
                </c:pt>
                <c:pt idx="7">
                  <c:v>2.991515063328666</c:v>
                </c:pt>
                <c:pt idx="8">
                  <c:v>2.9513940097823754</c:v>
                </c:pt>
                <c:pt idx="9">
                  <c:v>2.9103453595941953</c:v>
                </c:pt>
                <c:pt idx="10">
                  <c:v>2.9548389125105801</c:v>
                </c:pt>
                <c:pt idx="11">
                  <c:v>2.9247610765432248</c:v>
                </c:pt>
                <c:pt idx="12">
                  <c:v>2.8963787184869516</c:v>
                </c:pt>
                <c:pt idx="13">
                  <c:v>2.8626141344675755</c:v>
                </c:pt>
                <c:pt idx="14">
                  <c:v>2.8432110490093385</c:v>
                </c:pt>
                <c:pt idx="15">
                  <c:v>2.1033353851141157</c:v>
                </c:pt>
                <c:pt idx="16">
                  <c:v>2.0706746359142754</c:v>
                </c:pt>
                <c:pt idx="17">
                  <c:v>2.0428143947570825</c:v>
                </c:pt>
                <c:pt idx="18">
                  <c:v>2.0292938135692338</c:v>
                </c:pt>
                <c:pt idx="19">
                  <c:v>2.0091625435780021</c:v>
                </c:pt>
                <c:pt idx="20">
                  <c:v>1.9929936786084579</c:v>
                </c:pt>
                <c:pt idx="21">
                  <c:v>1.9735869509778772</c:v>
                </c:pt>
                <c:pt idx="22">
                  <c:v>1.9563228438843741</c:v>
                </c:pt>
                <c:pt idx="23">
                  <c:v>1.939751953248537</c:v>
                </c:pt>
                <c:pt idx="24">
                  <c:v>1.9239390164797365</c:v>
                </c:pt>
                <c:pt idx="25">
                  <c:v>1.9248632558642238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62-4859-8F4B-6C901CE783A8}"/>
            </c:ext>
          </c:extLst>
        </c:ser>
        <c:ser>
          <c:idx val="1"/>
          <c:order val="1"/>
          <c:tx>
            <c:strRef>
              <c:f>AotearoaElectrified!$A$131</c:f>
              <c:strCache>
                <c:ptCount val="1"/>
                <c:pt idx="0">
                  <c:v>Energy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AotearoaElectrified!$D$129:$AC$129</c:f>
              <c:numCache>
                <c:formatCode>General</c:formatCode>
                <c:ptCount val="2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</c:numCache>
            </c:numRef>
          </c:cat>
          <c:val>
            <c:numRef>
              <c:f>AotearoaElectrified!$D$131:$AC$131</c:f>
              <c:numCache>
                <c:formatCode>_ * #,##0.000_ ;_ * \-#,##0.000_ ;_ * ""\-""??_ ;_ @_ </c:formatCode>
                <c:ptCount val="26"/>
                <c:pt idx="0">
                  <c:v>24.926321343844492</c:v>
                </c:pt>
                <c:pt idx="1">
                  <c:v>24.860634207232533</c:v>
                </c:pt>
                <c:pt idx="2">
                  <c:v>24.356485739626159</c:v>
                </c:pt>
                <c:pt idx="3">
                  <c:v>24.500860871080313</c:v>
                </c:pt>
                <c:pt idx="4">
                  <c:v>24.242836683085667</c:v>
                </c:pt>
                <c:pt idx="5">
                  <c:v>24.161128734317359</c:v>
                </c:pt>
                <c:pt idx="6">
                  <c:v>24.080998151432933</c:v>
                </c:pt>
                <c:pt idx="7">
                  <c:v>23.803970466597121</c:v>
                </c:pt>
                <c:pt idx="8">
                  <c:v>23.475778182651471</c:v>
                </c:pt>
                <c:pt idx="9">
                  <c:v>22.992096139255768</c:v>
                </c:pt>
                <c:pt idx="10">
                  <c:v>22.310317022946741</c:v>
                </c:pt>
                <c:pt idx="11">
                  <c:v>21.535671102789596</c:v>
                </c:pt>
                <c:pt idx="12">
                  <c:v>20.745235879911124</c:v>
                </c:pt>
                <c:pt idx="13">
                  <c:v>19.930600558306526</c:v>
                </c:pt>
                <c:pt idx="14">
                  <c:v>19.168646959402579</c:v>
                </c:pt>
                <c:pt idx="15">
                  <c:v>18.464587993509049</c:v>
                </c:pt>
                <c:pt idx="16">
                  <c:v>17.861633371701135</c:v>
                </c:pt>
                <c:pt idx="17">
                  <c:v>17.285859340514278</c:v>
                </c:pt>
                <c:pt idx="18">
                  <c:v>16.710291984117106</c:v>
                </c:pt>
                <c:pt idx="19">
                  <c:v>16.117280908210855</c:v>
                </c:pt>
                <c:pt idx="20">
                  <c:v>15.470956834699718</c:v>
                </c:pt>
                <c:pt idx="21">
                  <c:v>15.004718533977954</c:v>
                </c:pt>
                <c:pt idx="22">
                  <c:v>14.308871461930078</c:v>
                </c:pt>
                <c:pt idx="23">
                  <c:v>13.726245266333443</c:v>
                </c:pt>
                <c:pt idx="24">
                  <c:v>13.298343143569831</c:v>
                </c:pt>
                <c:pt idx="25">
                  <c:v>12.798818003974352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362-4859-8F4B-6C901CE783A8}"/>
            </c:ext>
          </c:extLst>
        </c:ser>
        <c:ser>
          <c:idx val="2"/>
          <c:order val="2"/>
          <c:tx>
            <c:strRef>
              <c:f>AotearoaElectrified!$A$132</c:f>
              <c:strCache>
                <c:ptCount val="1"/>
                <c:pt idx="0">
                  <c:v>Agriculture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numRef>
              <c:f>AotearoaElectrified!$D$129:$AC$129</c:f>
              <c:numCache>
                <c:formatCode>General</c:formatCode>
                <c:ptCount val="2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</c:numCache>
            </c:numRef>
          </c:cat>
          <c:val>
            <c:numRef>
              <c:f>AotearoaElectrified!$D$132:$AC$132</c:f>
              <c:numCache>
                <c:formatCode>_ * #,##0.000_ ;_ * \-#,##0.000_ ;_ * ""\-""??_ ;_ @_ </c:formatCode>
                <c:ptCount val="26"/>
                <c:pt idx="0">
                  <c:v>7.256062</c:v>
                </c:pt>
                <c:pt idx="1">
                  <c:v>7.2488340000000004</c:v>
                </c:pt>
                <c:pt idx="2">
                  <c:v>7.2540240000000002</c:v>
                </c:pt>
                <c:pt idx="3">
                  <c:v>7.2763840000000002</c:v>
                </c:pt>
                <c:pt idx="4">
                  <c:v>7.2888830000000002</c:v>
                </c:pt>
                <c:pt idx="5">
                  <c:v>7.2620500000000003</c:v>
                </c:pt>
                <c:pt idx="6">
                  <c:v>7.236497</c:v>
                </c:pt>
                <c:pt idx="7">
                  <c:v>7.218718</c:v>
                </c:pt>
                <c:pt idx="8">
                  <c:v>7.1848960000000002</c:v>
                </c:pt>
                <c:pt idx="9">
                  <c:v>7.1554950000000002</c:v>
                </c:pt>
                <c:pt idx="10">
                  <c:v>7.1257999999999999</c:v>
                </c:pt>
                <c:pt idx="11">
                  <c:v>7.0581490000000002</c:v>
                </c:pt>
                <c:pt idx="12">
                  <c:v>6.9232630000000004</c:v>
                </c:pt>
                <c:pt idx="13">
                  <c:v>6.9157149999999996</c:v>
                </c:pt>
                <c:pt idx="14">
                  <c:v>6.9075790000000001</c:v>
                </c:pt>
                <c:pt idx="15">
                  <c:v>6.9019729999999999</c:v>
                </c:pt>
                <c:pt idx="16">
                  <c:v>6.8968930000000004</c:v>
                </c:pt>
                <c:pt idx="17">
                  <c:v>6.8895530000000003</c:v>
                </c:pt>
                <c:pt idx="18">
                  <c:v>6.8818060000000001</c:v>
                </c:pt>
                <c:pt idx="19">
                  <c:v>6.8734780000000004</c:v>
                </c:pt>
                <c:pt idx="20">
                  <c:v>6.8678540000000003</c:v>
                </c:pt>
                <c:pt idx="21">
                  <c:v>6.8640480000000004</c:v>
                </c:pt>
                <c:pt idx="22">
                  <c:v>6.8598569999999999</c:v>
                </c:pt>
                <c:pt idx="23">
                  <c:v>6.8552160000000004</c:v>
                </c:pt>
                <c:pt idx="24">
                  <c:v>6.8492249999999997</c:v>
                </c:pt>
                <c:pt idx="25">
                  <c:v>6.842244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362-4859-8F4B-6C901CE783A8}"/>
            </c:ext>
          </c:extLst>
        </c:ser>
        <c:ser>
          <c:idx val="3"/>
          <c:order val="3"/>
          <c:tx>
            <c:strRef>
              <c:f>AotearoaElectrified!$A$133</c:f>
              <c:strCache>
                <c:ptCount val="1"/>
                <c:pt idx="0">
                  <c:v>Waste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numRef>
              <c:f>AotearoaElectrified!$D$129:$AC$129</c:f>
              <c:numCache>
                <c:formatCode>General</c:formatCode>
                <c:ptCount val="2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</c:numCache>
            </c:numRef>
          </c:cat>
          <c:val>
            <c:numRef>
              <c:f>AotearoaElectrified!$D$133:$AC$133</c:f>
              <c:numCache>
                <c:formatCode>_ * #,##0.000_ ;_ * \-#,##0.000_ ;_ * ""\-""??_ ;_ @_ </c:formatCode>
                <c:ptCount val="26"/>
                <c:pt idx="0">
                  <c:v>0.236458</c:v>
                </c:pt>
                <c:pt idx="1">
                  <c:v>0.193604</c:v>
                </c:pt>
                <c:pt idx="2">
                  <c:v>0.19627900000000001</c:v>
                </c:pt>
                <c:pt idx="3">
                  <c:v>0.196294</c:v>
                </c:pt>
                <c:pt idx="4">
                  <c:v>0.19627700000000001</c:v>
                </c:pt>
                <c:pt idx="5">
                  <c:v>0.19887299999999999</c:v>
                </c:pt>
                <c:pt idx="6">
                  <c:v>0.23812800000000001</c:v>
                </c:pt>
                <c:pt idx="7">
                  <c:v>0.23814299999999999</c:v>
                </c:pt>
                <c:pt idx="8">
                  <c:v>0.23810700000000001</c:v>
                </c:pt>
                <c:pt idx="9">
                  <c:v>0.24057400000000001</c:v>
                </c:pt>
                <c:pt idx="10">
                  <c:v>0.24045900000000001</c:v>
                </c:pt>
                <c:pt idx="11">
                  <c:v>0.240399</c:v>
                </c:pt>
                <c:pt idx="12">
                  <c:v>0.24292800000000001</c:v>
                </c:pt>
                <c:pt idx="13">
                  <c:v>0.24285000000000001</c:v>
                </c:pt>
                <c:pt idx="14">
                  <c:v>0.24279200000000001</c:v>
                </c:pt>
                <c:pt idx="15">
                  <c:v>0.24269199999999999</c:v>
                </c:pt>
                <c:pt idx="16">
                  <c:v>0.24257400000000001</c:v>
                </c:pt>
                <c:pt idx="17">
                  <c:v>0.24513599999999999</c:v>
                </c:pt>
                <c:pt idx="18">
                  <c:v>0.24501999999999999</c:v>
                </c:pt>
                <c:pt idx="19">
                  <c:v>0.244977</c:v>
                </c:pt>
                <c:pt idx="20">
                  <c:v>0.244898</c:v>
                </c:pt>
                <c:pt idx="21">
                  <c:v>0.24748100000000001</c:v>
                </c:pt>
                <c:pt idx="22">
                  <c:v>0.247422</c:v>
                </c:pt>
                <c:pt idx="23">
                  <c:v>0.24738099999999999</c:v>
                </c:pt>
                <c:pt idx="24">
                  <c:v>0.24732299999999999</c:v>
                </c:pt>
                <c:pt idx="25">
                  <c:v>0.247284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362-4859-8F4B-6C901CE783A8}"/>
            </c:ext>
          </c:extLst>
        </c:ser>
        <c:ser>
          <c:idx val="4"/>
          <c:order val="4"/>
          <c:tx>
            <c:strRef>
              <c:f>AotearoaElectrified!$A$134</c:f>
              <c:strCache>
                <c:ptCount val="1"/>
                <c:pt idx="0">
                  <c:v>LULUCF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numRef>
              <c:f>AotearoaElectrified!$D$129:$AC$129</c:f>
              <c:numCache>
                <c:formatCode>General</c:formatCode>
                <c:ptCount val="2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</c:numCache>
            </c:numRef>
          </c:cat>
          <c:val>
            <c:numRef>
              <c:f>AotearoaElectrified!$D$134:$AC$134</c:f>
              <c:numCache>
                <c:formatCode>_ * #,##0.000_ ;_ * \-#,##0.000_ ;_ * ""\-""??_ ;_ @_ </c:formatCode>
                <c:ptCount val="26"/>
                <c:pt idx="0">
                  <c:v>-7.3714250000000003</c:v>
                </c:pt>
                <c:pt idx="1">
                  <c:v>-8.7885069999999992</c:v>
                </c:pt>
                <c:pt idx="2">
                  <c:v>-10.403812</c:v>
                </c:pt>
                <c:pt idx="3">
                  <c:v>-12.346192</c:v>
                </c:pt>
                <c:pt idx="4">
                  <c:v>-13.926429000000001</c:v>
                </c:pt>
                <c:pt idx="5">
                  <c:v>-14.832742</c:v>
                </c:pt>
                <c:pt idx="6">
                  <c:v>-15.434944</c:v>
                </c:pt>
                <c:pt idx="7">
                  <c:v>-15.996362</c:v>
                </c:pt>
                <c:pt idx="8">
                  <c:v>-16.700275999999999</c:v>
                </c:pt>
                <c:pt idx="9">
                  <c:v>-17.621535000000002</c:v>
                </c:pt>
                <c:pt idx="10">
                  <c:v>-18.521065</c:v>
                </c:pt>
                <c:pt idx="11">
                  <c:v>-19.590042</c:v>
                </c:pt>
                <c:pt idx="12">
                  <c:v>-21.951913999999999</c:v>
                </c:pt>
                <c:pt idx="13">
                  <c:v>-23.29074</c:v>
                </c:pt>
                <c:pt idx="14">
                  <c:v>-24.593413999999999</c:v>
                </c:pt>
                <c:pt idx="15">
                  <c:v>-25.931139999999999</c:v>
                </c:pt>
                <c:pt idx="16">
                  <c:v>-27.174291</c:v>
                </c:pt>
                <c:pt idx="17">
                  <c:v>-28.292745</c:v>
                </c:pt>
                <c:pt idx="18">
                  <c:v>-28.921648999999999</c:v>
                </c:pt>
                <c:pt idx="19">
                  <c:v>-28.970731000000001</c:v>
                </c:pt>
                <c:pt idx="20">
                  <c:v>-28.790158000000002</c:v>
                </c:pt>
                <c:pt idx="21">
                  <c:v>-27.795473999999999</c:v>
                </c:pt>
                <c:pt idx="22">
                  <c:v>-26.754839</c:v>
                </c:pt>
                <c:pt idx="23">
                  <c:v>-26.185517000000001</c:v>
                </c:pt>
                <c:pt idx="24">
                  <c:v>-26.492397</c:v>
                </c:pt>
                <c:pt idx="25">
                  <c:v>-26.773461999999999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362-4859-8F4B-6C901CE783A8}"/>
            </c:ext>
          </c:extLst>
        </c:ser>
        <c:ser>
          <c:idx val="5"/>
          <c:order val="6"/>
          <c:tx>
            <c:strRef>
              <c:f>AotearoaElectrified!$A$135</c:f>
              <c:strCache>
                <c:ptCount val="1"/>
                <c:pt idx="0">
                  <c:v>IAS</c:v>
                </c:pt>
              </c:strCache>
            </c:strRef>
          </c:tx>
          <c:spPr>
            <a:solidFill>
              <a:srgbClr val="00879D"/>
            </a:solidFill>
            <a:ln>
              <a:noFill/>
            </a:ln>
            <a:effectLst/>
          </c:spPr>
          <c:invertIfNegative val="0"/>
          <c:cat>
            <c:numRef>
              <c:f>AotearoaElectrified!$D$129:$AC$129</c:f>
              <c:numCache>
                <c:formatCode>General</c:formatCode>
                <c:ptCount val="2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</c:numCache>
            </c:numRef>
          </c:cat>
          <c:val>
            <c:numRef>
              <c:f>AotearoaElectrified!$D$135:$AC$135</c:f>
              <c:numCache>
                <c:formatCode>_ * #,##0.000_ ;_ * \-#,##0.000_ ;_ * ""\-""??_ ;_ @_ </c:formatCode>
                <c:ptCount val="26"/>
                <c:pt idx="0">
                  <c:v>4.2709264150069437</c:v>
                </c:pt>
                <c:pt idx="1">
                  <c:v>4.3649307078580124</c:v>
                </c:pt>
                <c:pt idx="2">
                  <c:v>4.4565772312941325</c:v>
                </c:pt>
                <c:pt idx="3">
                  <c:v>4.5453229066463727</c:v>
                </c:pt>
                <c:pt idx="4">
                  <c:v>4.632636188152107</c:v>
                </c:pt>
                <c:pt idx="5">
                  <c:v>4.718611500280355</c:v>
                </c:pt>
                <c:pt idx="6">
                  <c:v>4.8031211137370136</c:v>
                </c:pt>
                <c:pt idx="7">
                  <c:v>4.8859945598136525</c:v>
                </c:pt>
                <c:pt idx="8">
                  <c:v>4.9653282698347327</c:v>
                </c:pt>
                <c:pt idx="9">
                  <c:v>5.041428215282143</c:v>
                </c:pt>
                <c:pt idx="10">
                  <c:v>5.1133364447059266</c:v>
                </c:pt>
                <c:pt idx="11">
                  <c:v>5.1745650334213451</c:v>
                </c:pt>
                <c:pt idx="12">
                  <c:v>5.2262891111483221</c:v>
                </c:pt>
                <c:pt idx="13">
                  <c:v>5.2660785339119416</c:v>
                </c:pt>
                <c:pt idx="14">
                  <c:v>5.2916855067430992</c:v>
                </c:pt>
                <c:pt idx="15">
                  <c:v>5.3011665321292991</c:v>
                </c:pt>
                <c:pt idx="16">
                  <c:v>5.2923800223320692</c:v>
                </c:pt>
                <c:pt idx="17">
                  <c:v>5.2622185137672766</c:v>
                </c:pt>
                <c:pt idx="18">
                  <c:v>5.2066195556691648</c:v>
                </c:pt>
                <c:pt idx="19">
                  <c:v>5.1219983884333535</c:v>
                </c:pt>
                <c:pt idx="20">
                  <c:v>5.0076585931408717</c:v>
                </c:pt>
                <c:pt idx="21">
                  <c:v>4.8679826985906827</c:v>
                </c:pt>
                <c:pt idx="22">
                  <c:v>4.7129818517353756</c:v>
                </c:pt>
                <c:pt idx="23">
                  <c:v>4.5563364939020072</c:v>
                </c:pt>
                <c:pt idx="24">
                  <c:v>4.4116253019444933</c:v>
                </c:pt>
                <c:pt idx="25">
                  <c:v>4.2888055951384407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26-43CC-AB85-909FEBC52E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982373392"/>
        <c:axId val="982385872"/>
      </c:barChart>
      <c:lineChart>
        <c:grouping val="standard"/>
        <c:varyColors val="0"/>
        <c:ser>
          <c:idx val="6"/>
          <c:order val="5"/>
          <c:tx>
            <c:strRef>
              <c:f>AotearoaElectrified!$A$136</c:f>
              <c:strCache>
                <c:ptCount val="1"/>
                <c:pt idx="0">
                  <c:v>Net</c:v>
                </c:pt>
              </c:strCache>
            </c:strRef>
          </c:tx>
          <c:spPr>
            <a:ln w="28575" cap="rnd">
              <a:solidFill>
                <a:srgbClr val="000000"/>
              </a:solidFill>
              <a:round/>
            </a:ln>
            <a:effectLst/>
          </c:spPr>
          <c:marker>
            <c:symbol val="none"/>
          </c:marker>
          <c:cat>
            <c:numRef>
              <c:f>AotearoaElectrified!$D$129:$AC$129</c:f>
              <c:numCache>
                <c:formatCode>General</c:formatCode>
                <c:ptCount val="2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</c:numCache>
            </c:numRef>
          </c:cat>
          <c:val>
            <c:numRef>
              <c:f>AotearoaElectrified!$D$136:$AC$136</c:f>
              <c:numCache>
                <c:formatCode>0.00</c:formatCode>
                <c:ptCount val="26"/>
                <c:pt idx="0">
                  <c:v>33.122674348932648</c:v>
                </c:pt>
                <c:pt idx="1">
                  <c:v>31.654452485238401</c:v>
                </c:pt>
                <c:pt idx="2">
                  <c:v>28.864820622933806</c:v>
                </c:pt>
                <c:pt idx="3">
                  <c:v>27.151335081135205</c:v>
                </c:pt>
                <c:pt idx="4">
                  <c:v>25.403729925359031</c:v>
                </c:pt>
                <c:pt idx="5">
                  <c:v>24.555925574981643</c:v>
                </c:pt>
                <c:pt idx="6">
                  <c:v>23.936618494908394</c:v>
                </c:pt>
                <c:pt idx="7">
                  <c:v>23.141979089739444</c:v>
                </c:pt>
                <c:pt idx="8">
                  <c:v>22.115227462268578</c:v>
                </c:pt>
                <c:pt idx="9">
                  <c:v>20.718403714132105</c:v>
                </c:pt>
                <c:pt idx="10">
                  <c:v>19.223686380163247</c:v>
                </c:pt>
                <c:pt idx="11">
                  <c:v>17.343503212754165</c:v>
                </c:pt>
                <c:pt idx="12">
                  <c:v>14.0821807095464</c:v>
                </c:pt>
                <c:pt idx="13">
                  <c:v>11.927118226686041</c:v>
                </c:pt>
                <c:pt idx="14">
                  <c:v>9.8605005151550209</c:v>
                </c:pt>
                <c:pt idx="15">
                  <c:v>7.0826149107524632</c:v>
                </c:pt>
                <c:pt idx="16">
                  <c:v>5.1898640299474801</c:v>
                </c:pt>
                <c:pt idx="17">
                  <c:v>3.4328362490386368</c:v>
                </c:pt>
                <c:pt idx="18">
                  <c:v>2.1513823533555056</c:v>
                </c:pt>
                <c:pt idx="19">
                  <c:v>1.396165840222209</c:v>
                </c:pt>
                <c:pt idx="20">
                  <c:v>0.79420310644904735</c:v>
                </c:pt>
                <c:pt idx="21">
                  <c:v>1.1623431835465174</c:v>
                </c:pt>
                <c:pt idx="22">
                  <c:v>1.3306161575498274</c:v>
                </c:pt>
                <c:pt idx="23">
                  <c:v>1.1394137134839877</c:v>
                </c:pt>
                <c:pt idx="24">
                  <c:v>0.23805846199406133</c:v>
                </c:pt>
                <c:pt idx="25">
                  <c:v>-0.67144714502298175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A362-4859-8F4B-6C901CE783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2373392"/>
        <c:axId val="982385872"/>
      </c:lineChart>
      <c:catAx>
        <c:axId val="9823733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82385872"/>
        <c:crosses val="autoZero"/>
        <c:auto val="1"/>
        <c:lblAlgn val="ctr"/>
        <c:lblOffset val="100"/>
        <c:noMultiLvlLbl val="0"/>
      </c:catAx>
      <c:valAx>
        <c:axId val="982385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/>
                  <a:t>CO2 equivalent million metric</a:t>
                </a:r>
                <a:r>
                  <a:rPr lang="en-NZ" baseline="0"/>
                  <a:t> tonnes</a:t>
                </a:r>
                <a:endParaRPr lang="en-NZ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NZ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823733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NZ"/>
              <a:t>(b)</a:t>
            </a:r>
          </a:p>
        </c:rich>
      </c:tx>
      <c:layout>
        <c:manualLayout>
          <c:xMode val="edge"/>
          <c:yMode val="edge"/>
          <c:x val="9.2201851851851854E-3"/>
          <c:y val="3.22466049382716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840481481481481"/>
          <c:y val="6.5231481481481488E-2"/>
          <c:w val="0.68897740740740732"/>
          <c:h val="0.78570339506172837"/>
        </c:manualLayout>
      </c:layout>
      <c:barChart>
        <c:barDir val="col"/>
        <c:grouping val="stacked"/>
        <c:varyColors val="0"/>
        <c:ser>
          <c:idx val="10"/>
          <c:order val="0"/>
          <c:tx>
            <c:strRef>
              <c:f>AotearoaElectrified!$A$208</c:f>
              <c:strCache>
                <c:ptCount val="1"/>
                <c:pt idx="0">
                  <c:v>Geothermal</c:v>
                </c:pt>
              </c:strCache>
            </c:strRef>
          </c:tx>
          <c:spPr>
            <a:solidFill>
              <a:schemeClr val="tx1">
                <a:lumMod val="65000"/>
                <a:lumOff val="35000"/>
              </a:schemeClr>
            </a:solidFill>
            <a:ln>
              <a:noFill/>
            </a:ln>
            <a:effectLst/>
          </c:spPr>
          <c:invertIfNegative val="0"/>
          <c:cat>
            <c:numRef>
              <c:f>AotearoaElectrified!$D$198:$AC$198</c:f>
              <c:numCache>
                <c:formatCode>General</c:formatCode>
                <c:ptCount val="2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</c:numCache>
            </c:numRef>
          </c:cat>
          <c:val>
            <c:numRef>
              <c:f>AotearoaElectrified!$D$208:$AC$208</c:f>
              <c:numCache>
                <c:formatCode>0.00</c:formatCode>
                <c:ptCount val="26"/>
                <c:pt idx="0">
                  <c:v>10.46</c:v>
                </c:pt>
                <c:pt idx="1">
                  <c:v>10.46</c:v>
                </c:pt>
                <c:pt idx="2">
                  <c:v>10.72</c:v>
                </c:pt>
                <c:pt idx="3">
                  <c:v>10.72</c:v>
                </c:pt>
                <c:pt idx="4">
                  <c:v>10.72</c:v>
                </c:pt>
                <c:pt idx="5">
                  <c:v>10.72</c:v>
                </c:pt>
                <c:pt idx="6">
                  <c:v>10.19</c:v>
                </c:pt>
                <c:pt idx="7">
                  <c:v>10.19</c:v>
                </c:pt>
                <c:pt idx="8">
                  <c:v>10.19</c:v>
                </c:pt>
                <c:pt idx="9">
                  <c:v>10.19</c:v>
                </c:pt>
                <c:pt idx="10">
                  <c:v>11.02</c:v>
                </c:pt>
                <c:pt idx="11">
                  <c:v>11.99</c:v>
                </c:pt>
                <c:pt idx="12">
                  <c:v>12.15</c:v>
                </c:pt>
                <c:pt idx="13">
                  <c:v>12.95</c:v>
                </c:pt>
                <c:pt idx="14">
                  <c:v>12.95</c:v>
                </c:pt>
                <c:pt idx="15">
                  <c:v>12.95</c:v>
                </c:pt>
                <c:pt idx="16">
                  <c:v>12.95</c:v>
                </c:pt>
                <c:pt idx="17">
                  <c:v>12.95</c:v>
                </c:pt>
                <c:pt idx="18">
                  <c:v>12.95</c:v>
                </c:pt>
                <c:pt idx="19">
                  <c:v>12.95</c:v>
                </c:pt>
                <c:pt idx="20">
                  <c:v>12.95</c:v>
                </c:pt>
                <c:pt idx="21">
                  <c:v>12.95</c:v>
                </c:pt>
                <c:pt idx="22">
                  <c:v>12.95</c:v>
                </c:pt>
                <c:pt idx="23">
                  <c:v>12.95</c:v>
                </c:pt>
                <c:pt idx="24">
                  <c:v>12.95</c:v>
                </c:pt>
                <c:pt idx="25">
                  <c:v>12.95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52-4414-8A40-CB9965B0DB96}"/>
            </c:ext>
          </c:extLst>
        </c:ser>
        <c:ser>
          <c:idx val="8"/>
          <c:order val="1"/>
          <c:tx>
            <c:strRef>
              <c:f>AotearoaElectrified!$A$207</c:f>
              <c:strCache>
                <c:ptCount val="1"/>
                <c:pt idx="0">
                  <c:v>Thermal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cat>
            <c:numRef>
              <c:f>AotearoaElectrified!$D$198:$AC$198</c:f>
              <c:numCache>
                <c:formatCode>General</c:formatCode>
                <c:ptCount val="2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</c:numCache>
            </c:numRef>
          </c:cat>
          <c:val>
            <c:numRef>
              <c:f>AotearoaElectrified!$D$207:$AC$207</c:f>
              <c:numCache>
                <c:formatCode>0.00</c:formatCode>
                <c:ptCount val="26"/>
                <c:pt idx="0">
                  <c:v>1.41</c:v>
                </c:pt>
                <c:pt idx="1">
                  <c:v>1.43</c:v>
                </c:pt>
                <c:pt idx="2">
                  <c:v>1.8900000000000001</c:v>
                </c:pt>
                <c:pt idx="3">
                  <c:v>1.77</c:v>
                </c:pt>
                <c:pt idx="4">
                  <c:v>1.56</c:v>
                </c:pt>
                <c:pt idx="5">
                  <c:v>1.44</c:v>
                </c:pt>
                <c:pt idx="6">
                  <c:v>1.59</c:v>
                </c:pt>
                <c:pt idx="7">
                  <c:v>1.3</c:v>
                </c:pt>
                <c:pt idx="8">
                  <c:v>1.31</c:v>
                </c:pt>
                <c:pt idx="9">
                  <c:v>1.27</c:v>
                </c:pt>
                <c:pt idx="10">
                  <c:v>1.1399999999999999</c:v>
                </c:pt>
                <c:pt idx="11">
                  <c:v>0.85</c:v>
                </c:pt>
                <c:pt idx="12">
                  <c:v>0.92</c:v>
                </c:pt>
                <c:pt idx="13">
                  <c:v>0.83</c:v>
                </c:pt>
                <c:pt idx="14">
                  <c:v>0.87</c:v>
                </c:pt>
                <c:pt idx="15">
                  <c:v>0.76</c:v>
                </c:pt>
                <c:pt idx="16">
                  <c:v>0.93</c:v>
                </c:pt>
                <c:pt idx="17">
                  <c:v>1.06</c:v>
                </c:pt>
                <c:pt idx="18">
                  <c:v>1.1399999999999999</c:v>
                </c:pt>
                <c:pt idx="19">
                  <c:v>1.1000000000000001</c:v>
                </c:pt>
                <c:pt idx="20">
                  <c:v>0.92</c:v>
                </c:pt>
                <c:pt idx="21">
                  <c:v>1.1499999999999999</c:v>
                </c:pt>
                <c:pt idx="22">
                  <c:v>0.82</c:v>
                </c:pt>
                <c:pt idx="23">
                  <c:v>0.7</c:v>
                </c:pt>
                <c:pt idx="24">
                  <c:v>0.87</c:v>
                </c:pt>
                <c:pt idx="25">
                  <c:v>0.79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352-4414-8A40-CB9965B0DB96}"/>
            </c:ext>
          </c:extLst>
        </c:ser>
        <c:ser>
          <c:idx val="7"/>
          <c:order val="2"/>
          <c:tx>
            <c:strRef>
              <c:f>AotearoaElectrified!$A$206</c:f>
              <c:strCache>
                <c:ptCount val="1"/>
                <c:pt idx="0">
                  <c:v>Hydro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cat>
            <c:numRef>
              <c:f>AotearoaElectrified!$D$198:$AC$198</c:f>
              <c:numCache>
                <c:formatCode>General</c:formatCode>
                <c:ptCount val="2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</c:numCache>
            </c:numRef>
          </c:cat>
          <c:val>
            <c:numRef>
              <c:f>AotearoaElectrified!$D$206:$AC$206</c:f>
              <c:numCache>
                <c:formatCode>0.00</c:formatCode>
                <c:ptCount val="26"/>
                <c:pt idx="0">
                  <c:v>24.94</c:v>
                </c:pt>
                <c:pt idx="1">
                  <c:v>24.84</c:v>
                </c:pt>
                <c:pt idx="2">
                  <c:v>25.16</c:v>
                </c:pt>
                <c:pt idx="3">
                  <c:v>25.34</c:v>
                </c:pt>
                <c:pt idx="4">
                  <c:v>24.33</c:v>
                </c:pt>
                <c:pt idx="5">
                  <c:v>24.47</c:v>
                </c:pt>
                <c:pt idx="6">
                  <c:v>25.22</c:v>
                </c:pt>
                <c:pt idx="7">
                  <c:v>24.27</c:v>
                </c:pt>
                <c:pt idx="8">
                  <c:v>24.8</c:v>
                </c:pt>
                <c:pt idx="9">
                  <c:v>23.95</c:v>
                </c:pt>
                <c:pt idx="10">
                  <c:v>24.46</c:v>
                </c:pt>
                <c:pt idx="11">
                  <c:v>24.53</c:v>
                </c:pt>
                <c:pt idx="12">
                  <c:v>24.34</c:v>
                </c:pt>
                <c:pt idx="13">
                  <c:v>24.09</c:v>
                </c:pt>
                <c:pt idx="14">
                  <c:v>24.22</c:v>
                </c:pt>
                <c:pt idx="15">
                  <c:v>23.85</c:v>
                </c:pt>
                <c:pt idx="16">
                  <c:v>23.97</c:v>
                </c:pt>
                <c:pt idx="17">
                  <c:v>23.79</c:v>
                </c:pt>
                <c:pt idx="18">
                  <c:v>24.16</c:v>
                </c:pt>
                <c:pt idx="19">
                  <c:v>23.45</c:v>
                </c:pt>
                <c:pt idx="20">
                  <c:v>23.86</c:v>
                </c:pt>
                <c:pt idx="21">
                  <c:v>24.02</c:v>
                </c:pt>
                <c:pt idx="22">
                  <c:v>22.64</c:v>
                </c:pt>
                <c:pt idx="23">
                  <c:v>22.71</c:v>
                </c:pt>
                <c:pt idx="24">
                  <c:v>22.91</c:v>
                </c:pt>
                <c:pt idx="25">
                  <c:v>22.31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352-4414-8A40-CB9965B0DB96}"/>
            </c:ext>
          </c:extLst>
        </c:ser>
        <c:ser>
          <c:idx val="6"/>
          <c:order val="3"/>
          <c:tx>
            <c:strRef>
              <c:f>AotearoaElectrified!$A$205</c:f>
              <c:strCache>
                <c:ptCount val="1"/>
                <c:pt idx="0">
                  <c:v>Pumped Hydro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numRef>
              <c:f>AotearoaElectrified!$D$198:$AC$198</c:f>
              <c:numCache>
                <c:formatCode>General</c:formatCode>
                <c:ptCount val="2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</c:numCache>
            </c:numRef>
          </c:cat>
          <c:val>
            <c:numRef>
              <c:f>AotearoaElectrified!$D$205:$AC$205</c:f>
              <c:numCache>
                <c:formatCode>0.00</c:formatCode>
                <c:ptCount val="2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352-4414-8A40-CB9965B0DB96}"/>
            </c:ext>
          </c:extLst>
        </c:ser>
        <c:ser>
          <c:idx val="5"/>
          <c:order val="4"/>
          <c:tx>
            <c:strRef>
              <c:f>AotearoaElectrified!$A$204</c:f>
              <c:strCache>
                <c:ptCount val="1"/>
                <c:pt idx="0">
                  <c:v>Grid Scale Battery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numRef>
              <c:f>AotearoaElectrified!$D$198:$AC$198</c:f>
              <c:numCache>
                <c:formatCode>General</c:formatCode>
                <c:ptCount val="2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</c:numCache>
            </c:numRef>
          </c:cat>
          <c:val>
            <c:numRef>
              <c:f>AotearoaElectrified!$D$204:$AC$204</c:f>
              <c:numCache>
                <c:formatCode>0.00</c:formatCode>
                <c:ptCount val="2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352-4414-8A40-CB9965B0DB96}"/>
            </c:ext>
          </c:extLst>
        </c:ser>
        <c:ser>
          <c:idx val="4"/>
          <c:order val="5"/>
          <c:tx>
            <c:strRef>
              <c:f>AotearoaElectrified!$A$203</c:f>
              <c:strCache>
                <c:ptCount val="1"/>
                <c:pt idx="0">
                  <c:v>Distributed Battery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numRef>
              <c:f>AotearoaElectrified!$D$198:$AC$198</c:f>
              <c:numCache>
                <c:formatCode>General</c:formatCode>
                <c:ptCount val="2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</c:numCache>
            </c:numRef>
          </c:cat>
          <c:val>
            <c:numRef>
              <c:f>AotearoaElectrified!$D$203:$AC$203</c:f>
              <c:numCache>
                <c:formatCode>0.00</c:formatCode>
                <c:ptCount val="2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352-4414-8A40-CB9965B0DB96}"/>
            </c:ext>
          </c:extLst>
        </c:ser>
        <c:ser>
          <c:idx val="3"/>
          <c:order val="6"/>
          <c:tx>
            <c:strRef>
              <c:f>AotearoaElectrified!$A$202</c:f>
              <c:strCache>
                <c:ptCount val="1"/>
                <c:pt idx="0">
                  <c:v>Offshore Wind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cat>
            <c:numRef>
              <c:f>AotearoaElectrified!$D$198:$AC$198</c:f>
              <c:numCache>
                <c:formatCode>General</c:formatCode>
                <c:ptCount val="2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</c:numCache>
            </c:numRef>
          </c:cat>
          <c:val>
            <c:numRef>
              <c:f>AotearoaElectrified!$D$202:$AC$202</c:f>
              <c:numCache>
                <c:formatCode>0.00</c:formatCode>
                <c:ptCount val="2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6352-4414-8A40-CB9965B0DB96}"/>
            </c:ext>
          </c:extLst>
        </c:ser>
        <c:ser>
          <c:idx val="2"/>
          <c:order val="7"/>
          <c:tx>
            <c:strRef>
              <c:f>AotearoaElectrified!$A$201</c:f>
              <c:strCache>
                <c:ptCount val="1"/>
                <c:pt idx="0">
                  <c:v>Onshore Wind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numRef>
              <c:f>AotearoaElectrified!$D$198:$AC$198</c:f>
              <c:numCache>
                <c:formatCode>General</c:formatCode>
                <c:ptCount val="2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</c:numCache>
            </c:numRef>
          </c:cat>
          <c:val>
            <c:numRef>
              <c:f>AotearoaElectrified!$D$201:$AC$201</c:f>
              <c:numCache>
                <c:formatCode>0.00</c:formatCode>
                <c:ptCount val="26"/>
                <c:pt idx="0">
                  <c:v>4.2699999999999996</c:v>
                </c:pt>
                <c:pt idx="1">
                  <c:v>5.05</c:v>
                </c:pt>
                <c:pt idx="2">
                  <c:v>5.05</c:v>
                </c:pt>
                <c:pt idx="3">
                  <c:v>6.04</c:v>
                </c:pt>
                <c:pt idx="4">
                  <c:v>8.34</c:v>
                </c:pt>
                <c:pt idx="5">
                  <c:v>9.49</c:v>
                </c:pt>
                <c:pt idx="6">
                  <c:v>9.7200000000000006</c:v>
                </c:pt>
                <c:pt idx="7">
                  <c:v>10.62</c:v>
                </c:pt>
                <c:pt idx="8">
                  <c:v>10.49</c:v>
                </c:pt>
                <c:pt idx="9">
                  <c:v>11.8</c:v>
                </c:pt>
                <c:pt idx="10">
                  <c:v>12.32</c:v>
                </c:pt>
                <c:pt idx="11">
                  <c:v>12.25</c:v>
                </c:pt>
                <c:pt idx="12">
                  <c:v>12.5</c:v>
                </c:pt>
                <c:pt idx="13">
                  <c:v>12.52</c:v>
                </c:pt>
                <c:pt idx="14">
                  <c:v>12.71</c:v>
                </c:pt>
                <c:pt idx="15">
                  <c:v>12.73</c:v>
                </c:pt>
                <c:pt idx="16">
                  <c:v>12.97</c:v>
                </c:pt>
                <c:pt idx="17">
                  <c:v>12.89</c:v>
                </c:pt>
                <c:pt idx="18">
                  <c:v>12.95</c:v>
                </c:pt>
                <c:pt idx="19">
                  <c:v>14.03</c:v>
                </c:pt>
                <c:pt idx="20">
                  <c:v>14.25</c:v>
                </c:pt>
                <c:pt idx="21">
                  <c:v>14.36</c:v>
                </c:pt>
                <c:pt idx="22">
                  <c:v>16.670000000000002</c:v>
                </c:pt>
                <c:pt idx="23">
                  <c:v>17.22</c:v>
                </c:pt>
                <c:pt idx="24">
                  <c:v>17.239999999999998</c:v>
                </c:pt>
                <c:pt idx="25">
                  <c:v>18.46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352-4414-8A40-CB9965B0DB96}"/>
            </c:ext>
          </c:extLst>
        </c:ser>
        <c:ser>
          <c:idx val="1"/>
          <c:order val="8"/>
          <c:tx>
            <c:strRef>
              <c:f>AotearoaElectrified!$A$200</c:f>
              <c:strCache>
                <c:ptCount val="1"/>
                <c:pt idx="0">
                  <c:v>Grid Scale Solar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numRef>
              <c:f>AotearoaElectrified!$D$198:$AC$198</c:f>
              <c:numCache>
                <c:formatCode>General</c:formatCode>
                <c:ptCount val="2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</c:numCache>
            </c:numRef>
          </c:cat>
          <c:val>
            <c:numRef>
              <c:f>AotearoaElectrified!$D$200:$AC$200</c:f>
              <c:numCache>
                <c:formatCode>0.00</c:formatCode>
                <c:ptCount val="26"/>
                <c:pt idx="0">
                  <c:v>0.47</c:v>
                </c:pt>
                <c:pt idx="1">
                  <c:v>1.66</c:v>
                </c:pt>
                <c:pt idx="2">
                  <c:v>1.95</c:v>
                </c:pt>
                <c:pt idx="3">
                  <c:v>1.94</c:v>
                </c:pt>
                <c:pt idx="4">
                  <c:v>1.94</c:v>
                </c:pt>
                <c:pt idx="5">
                  <c:v>2.67</c:v>
                </c:pt>
                <c:pt idx="6">
                  <c:v>2.89</c:v>
                </c:pt>
                <c:pt idx="7">
                  <c:v>3.83</c:v>
                </c:pt>
                <c:pt idx="8">
                  <c:v>4.08</c:v>
                </c:pt>
                <c:pt idx="9">
                  <c:v>4.2</c:v>
                </c:pt>
                <c:pt idx="10">
                  <c:v>4.3899999999999997</c:v>
                </c:pt>
                <c:pt idx="11">
                  <c:v>4.41</c:v>
                </c:pt>
                <c:pt idx="12">
                  <c:v>4.7699999999999996</c:v>
                </c:pt>
                <c:pt idx="13">
                  <c:v>5.04</c:v>
                </c:pt>
                <c:pt idx="14">
                  <c:v>5.33</c:v>
                </c:pt>
                <c:pt idx="15">
                  <c:v>6.62</c:v>
                </c:pt>
                <c:pt idx="16">
                  <c:v>6.6</c:v>
                </c:pt>
                <c:pt idx="17">
                  <c:v>7.17</c:v>
                </c:pt>
                <c:pt idx="18">
                  <c:v>7.16</c:v>
                </c:pt>
                <c:pt idx="19">
                  <c:v>7.36</c:v>
                </c:pt>
                <c:pt idx="20">
                  <c:v>7.36</c:v>
                </c:pt>
                <c:pt idx="21">
                  <c:v>7.33</c:v>
                </c:pt>
                <c:pt idx="22">
                  <c:v>7.3</c:v>
                </c:pt>
                <c:pt idx="23">
                  <c:v>7.29</c:v>
                </c:pt>
                <c:pt idx="24">
                  <c:v>7.3</c:v>
                </c:pt>
                <c:pt idx="25">
                  <c:v>7.27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6352-4414-8A40-CB9965B0DB96}"/>
            </c:ext>
          </c:extLst>
        </c:ser>
        <c:ser>
          <c:idx val="0"/>
          <c:order val="9"/>
          <c:tx>
            <c:strRef>
              <c:f>AotearoaElectrified!$A$199</c:f>
              <c:strCache>
                <c:ptCount val="1"/>
                <c:pt idx="0">
                  <c:v>Distributed Solar</c:v>
                </c:pt>
              </c:strCache>
            </c:strRef>
          </c:tx>
          <c:spPr>
            <a:solidFill>
              <a:schemeClr val="accent4">
                <a:lumMod val="20000"/>
                <a:lumOff val="80000"/>
              </a:schemeClr>
            </a:solidFill>
            <a:ln>
              <a:noFill/>
              <a:prstDash val="sysDash"/>
            </a:ln>
            <a:effectLst/>
          </c:spPr>
          <c:invertIfNegative val="0"/>
          <c:cat>
            <c:numRef>
              <c:f>AotearoaElectrified!$D$198:$AC$198</c:f>
              <c:numCache>
                <c:formatCode>General</c:formatCode>
                <c:ptCount val="2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</c:numCache>
            </c:numRef>
          </c:cat>
          <c:val>
            <c:numRef>
              <c:f>AotearoaElectrified!$D$199:$AC$199</c:f>
              <c:numCache>
                <c:formatCode>0.00</c:formatCode>
                <c:ptCount val="26"/>
                <c:pt idx="0">
                  <c:v>1.05</c:v>
                </c:pt>
                <c:pt idx="1">
                  <c:v>1.17</c:v>
                </c:pt>
                <c:pt idx="2">
                  <c:v>1.3</c:v>
                </c:pt>
                <c:pt idx="3">
                  <c:v>1.45</c:v>
                </c:pt>
                <c:pt idx="4">
                  <c:v>1.62</c:v>
                </c:pt>
                <c:pt idx="5">
                  <c:v>1.81</c:v>
                </c:pt>
                <c:pt idx="6">
                  <c:v>2.0299999999999998</c:v>
                </c:pt>
                <c:pt idx="7">
                  <c:v>2.2599999999999998</c:v>
                </c:pt>
                <c:pt idx="8">
                  <c:v>2.5299999999999998</c:v>
                </c:pt>
                <c:pt idx="9">
                  <c:v>2.83</c:v>
                </c:pt>
                <c:pt idx="10">
                  <c:v>3.14</c:v>
                </c:pt>
                <c:pt idx="11">
                  <c:v>3.52</c:v>
                </c:pt>
                <c:pt idx="12">
                  <c:v>3.95</c:v>
                </c:pt>
                <c:pt idx="13">
                  <c:v>4.34</c:v>
                </c:pt>
                <c:pt idx="14">
                  <c:v>4.76</c:v>
                </c:pt>
                <c:pt idx="15">
                  <c:v>5.15</c:v>
                </c:pt>
                <c:pt idx="16">
                  <c:v>5.53</c:v>
                </c:pt>
                <c:pt idx="17">
                  <c:v>5.94</c:v>
                </c:pt>
                <c:pt idx="18">
                  <c:v>6.32</c:v>
                </c:pt>
                <c:pt idx="19">
                  <c:v>6.68</c:v>
                </c:pt>
                <c:pt idx="20">
                  <c:v>7.07</c:v>
                </c:pt>
                <c:pt idx="21">
                  <c:v>7.41</c:v>
                </c:pt>
                <c:pt idx="22">
                  <c:v>7.75</c:v>
                </c:pt>
                <c:pt idx="23">
                  <c:v>8.09</c:v>
                </c:pt>
                <c:pt idx="24">
                  <c:v>8.4499999999999993</c:v>
                </c:pt>
                <c:pt idx="25">
                  <c:v>8.7799999999999994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6352-4414-8A40-CB9965B0DB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418921008"/>
        <c:axId val="1418922448"/>
      </c:barChart>
      <c:catAx>
        <c:axId val="14189210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18922448"/>
        <c:crosses val="autoZero"/>
        <c:auto val="1"/>
        <c:lblAlgn val="ctr"/>
        <c:lblOffset val="100"/>
        <c:noMultiLvlLbl val="0"/>
      </c:catAx>
      <c:valAx>
        <c:axId val="1418922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/>
                  <a:t>TWh</a:t>
                </a:r>
              </a:p>
            </c:rich>
          </c:tx>
          <c:layout>
            <c:manualLayout>
              <c:xMode val="edge"/>
              <c:yMode val="edge"/>
              <c:x val="1.2428260571947906E-2"/>
              <c:y val="0.4039578135262915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189210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9657851851851846"/>
          <c:y val="5.1601543209876546E-2"/>
          <c:w val="0.18515518518518517"/>
          <c:h val="0.8314743827160493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NZ"/>
              <a:t>(a)</a:t>
            </a:r>
          </a:p>
        </c:rich>
      </c:tx>
      <c:layout>
        <c:manualLayout>
          <c:xMode val="edge"/>
          <c:yMode val="edge"/>
          <c:x val="1.6275740740740736E-2"/>
          <c:y val="5.18453703703703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308259259259259"/>
          <c:y val="6.5231481481481488E-2"/>
          <c:w val="0.69907873095021245"/>
          <c:h val="0.75042561297356014"/>
        </c:manualLayout>
      </c:layout>
      <c:barChart>
        <c:barDir val="col"/>
        <c:grouping val="stacked"/>
        <c:varyColors val="0"/>
        <c:ser>
          <c:idx val="12"/>
          <c:order val="2"/>
          <c:tx>
            <c:strRef>
              <c:f>AotearoaElectrified!$A$174</c:f>
              <c:strCache>
                <c:ptCount val="1"/>
                <c:pt idx="0">
                  <c:v>Geothermal</c:v>
                </c:pt>
              </c:strCache>
            </c:strRef>
          </c:tx>
          <c:spPr>
            <a:solidFill>
              <a:schemeClr val="tx1">
                <a:lumMod val="65000"/>
                <a:lumOff val="35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#REF!$B$1:$AA$1</c:f>
            </c:multiLvlStrRef>
          </c:cat>
          <c:val>
            <c:numRef>
              <c:f>AotearoaElectrified!$D$174:$AC$174</c:f>
              <c:numCache>
                <c:formatCode>0.00</c:formatCode>
                <c:ptCount val="26"/>
                <c:pt idx="0">
                  <c:v>1.34</c:v>
                </c:pt>
                <c:pt idx="1">
                  <c:v>1.34</c:v>
                </c:pt>
                <c:pt idx="2">
                  <c:v>1.37</c:v>
                </c:pt>
                <c:pt idx="3">
                  <c:v>1.37</c:v>
                </c:pt>
                <c:pt idx="4">
                  <c:v>1.37</c:v>
                </c:pt>
                <c:pt idx="5">
                  <c:v>1.37</c:v>
                </c:pt>
                <c:pt idx="6">
                  <c:v>1.3</c:v>
                </c:pt>
                <c:pt idx="7">
                  <c:v>1.3</c:v>
                </c:pt>
                <c:pt idx="8">
                  <c:v>1.3</c:v>
                </c:pt>
                <c:pt idx="9">
                  <c:v>1.3</c:v>
                </c:pt>
                <c:pt idx="10">
                  <c:v>1.41</c:v>
                </c:pt>
                <c:pt idx="11">
                  <c:v>1.53</c:v>
                </c:pt>
                <c:pt idx="12">
                  <c:v>1.55</c:v>
                </c:pt>
                <c:pt idx="13">
                  <c:v>1.65</c:v>
                </c:pt>
                <c:pt idx="14">
                  <c:v>1.65</c:v>
                </c:pt>
                <c:pt idx="15">
                  <c:v>1.65</c:v>
                </c:pt>
                <c:pt idx="16">
                  <c:v>1.65</c:v>
                </c:pt>
                <c:pt idx="17">
                  <c:v>1.65</c:v>
                </c:pt>
                <c:pt idx="18">
                  <c:v>1.65</c:v>
                </c:pt>
                <c:pt idx="19">
                  <c:v>1.65</c:v>
                </c:pt>
                <c:pt idx="20">
                  <c:v>1.65</c:v>
                </c:pt>
                <c:pt idx="21">
                  <c:v>1.65</c:v>
                </c:pt>
                <c:pt idx="22">
                  <c:v>1.65</c:v>
                </c:pt>
                <c:pt idx="23">
                  <c:v>1.65</c:v>
                </c:pt>
                <c:pt idx="24">
                  <c:v>1.65</c:v>
                </c:pt>
                <c:pt idx="25">
                  <c:v>1.65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A7-41C5-8345-895481571C56}"/>
            </c:ext>
          </c:extLst>
        </c:ser>
        <c:ser>
          <c:idx val="11"/>
          <c:order val="3"/>
          <c:tx>
            <c:strRef>
              <c:f>AotearoaElectrified!$A$173</c:f>
              <c:strCache>
                <c:ptCount val="1"/>
                <c:pt idx="0">
                  <c:v>Thermal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#REF!$B$1:$AA$1</c:f>
            </c:multiLvlStrRef>
          </c:cat>
          <c:val>
            <c:numRef>
              <c:f>AotearoaElectrified!$D$173:$AC$173</c:f>
              <c:numCache>
                <c:formatCode>0.00</c:formatCode>
                <c:ptCount val="26"/>
                <c:pt idx="0">
                  <c:v>2.8899999999999997</c:v>
                </c:pt>
                <c:pt idx="1">
                  <c:v>2.48</c:v>
                </c:pt>
                <c:pt idx="2">
                  <c:v>2.48</c:v>
                </c:pt>
                <c:pt idx="3">
                  <c:v>2.48</c:v>
                </c:pt>
                <c:pt idx="4">
                  <c:v>2.36</c:v>
                </c:pt>
                <c:pt idx="5">
                  <c:v>2.36</c:v>
                </c:pt>
                <c:pt idx="6">
                  <c:v>2.36</c:v>
                </c:pt>
                <c:pt idx="7">
                  <c:v>2.36</c:v>
                </c:pt>
                <c:pt idx="8">
                  <c:v>2.36</c:v>
                </c:pt>
                <c:pt idx="9">
                  <c:v>2.36</c:v>
                </c:pt>
                <c:pt idx="10">
                  <c:v>2.02</c:v>
                </c:pt>
                <c:pt idx="11">
                  <c:v>2.02</c:v>
                </c:pt>
                <c:pt idx="12">
                  <c:v>2.27</c:v>
                </c:pt>
                <c:pt idx="13">
                  <c:v>2.23</c:v>
                </c:pt>
                <c:pt idx="14">
                  <c:v>2.23</c:v>
                </c:pt>
                <c:pt idx="15">
                  <c:v>2.2999999999999998</c:v>
                </c:pt>
                <c:pt idx="16">
                  <c:v>2.3199999999999998</c:v>
                </c:pt>
                <c:pt idx="17">
                  <c:v>2.33</c:v>
                </c:pt>
                <c:pt idx="18">
                  <c:v>2.33</c:v>
                </c:pt>
                <c:pt idx="19">
                  <c:v>2.2799999999999998</c:v>
                </c:pt>
                <c:pt idx="20">
                  <c:v>2.1800000000000002</c:v>
                </c:pt>
                <c:pt idx="21">
                  <c:v>2.1800000000000002</c:v>
                </c:pt>
                <c:pt idx="22">
                  <c:v>2.1800000000000002</c:v>
                </c:pt>
                <c:pt idx="23">
                  <c:v>2.1800000000000002</c:v>
                </c:pt>
                <c:pt idx="24">
                  <c:v>2.1800000000000002</c:v>
                </c:pt>
                <c:pt idx="25">
                  <c:v>2.1800000000000002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4A7-41C5-8345-895481571C56}"/>
            </c:ext>
          </c:extLst>
        </c:ser>
        <c:ser>
          <c:idx val="9"/>
          <c:order val="4"/>
          <c:tx>
            <c:strRef>
              <c:f>AotearoaElectrified!$A$172</c:f>
              <c:strCache>
                <c:ptCount val="1"/>
                <c:pt idx="0">
                  <c:v>Hydro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cat>
            <c:multiLvlStrRef>
              <c:f>#REF!$B$1:$AA$1</c:f>
            </c:multiLvlStrRef>
          </c:cat>
          <c:val>
            <c:numRef>
              <c:f>AotearoaElectrified!$D$172:$AC$172</c:f>
              <c:numCache>
                <c:formatCode>0.00</c:formatCode>
                <c:ptCount val="26"/>
                <c:pt idx="0">
                  <c:v>5.29</c:v>
                </c:pt>
                <c:pt idx="1">
                  <c:v>5.29</c:v>
                </c:pt>
                <c:pt idx="2">
                  <c:v>5.29</c:v>
                </c:pt>
                <c:pt idx="3">
                  <c:v>5.29</c:v>
                </c:pt>
                <c:pt idx="4">
                  <c:v>5.29</c:v>
                </c:pt>
                <c:pt idx="5">
                  <c:v>5.29</c:v>
                </c:pt>
                <c:pt idx="6">
                  <c:v>5.29</c:v>
                </c:pt>
                <c:pt idx="7">
                  <c:v>5.29</c:v>
                </c:pt>
                <c:pt idx="8">
                  <c:v>5.29</c:v>
                </c:pt>
                <c:pt idx="9">
                  <c:v>5.29</c:v>
                </c:pt>
                <c:pt idx="10">
                  <c:v>5.29</c:v>
                </c:pt>
                <c:pt idx="11">
                  <c:v>5.29</c:v>
                </c:pt>
                <c:pt idx="12">
                  <c:v>5.29</c:v>
                </c:pt>
                <c:pt idx="13">
                  <c:v>5.29</c:v>
                </c:pt>
                <c:pt idx="14">
                  <c:v>5.33</c:v>
                </c:pt>
                <c:pt idx="15">
                  <c:v>5.34</c:v>
                </c:pt>
                <c:pt idx="16">
                  <c:v>5.34</c:v>
                </c:pt>
                <c:pt idx="17">
                  <c:v>5.34</c:v>
                </c:pt>
                <c:pt idx="18">
                  <c:v>5.34</c:v>
                </c:pt>
                <c:pt idx="19">
                  <c:v>5.34</c:v>
                </c:pt>
                <c:pt idx="20">
                  <c:v>5.34</c:v>
                </c:pt>
                <c:pt idx="21">
                  <c:v>5.34</c:v>
                </c:pt>
                <c:pt idx="22">
                  <c:v>5.34</c:v>
                </c:pt>
                <c:pt idx="23">
                  <c:v>5.34</c:v>
                </c:pt>
                <c:pt idx="24">
                  <c:v>5.34</c:v>
                </c:pt>
                <c:pt idx="25">
                  <c:v>5.34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4A7-41C5-8345-895481571C56}"/>
            </c:ext>
          </c:extLst>
        </c:ser>
        <c:ser>
          <c:idx val="8"/>
          <c:order val="5"/>
          <c:tx>
            <c:strRef>
              <c:f>AotearoaElectrified!$A$171</c:f>
              <c:strCache>
                <c:ptCount val="1"/>
                <c:pt idx="0">
                  <c:v>Pumped Hydro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#REF!$B$1:$AA$1</c:f>
            </c:multiLvlStrRef>
          </c:cat>
          <c:val>
            <c:numRef>
              <c:f>AotearoaElectrified!$D$171:$AC$171</c:f>
              <c:numCache>
                <c:formatCode>0.00</c:formatCode>
                <c:ptCount val="2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4A7-41C5-8345-895481571C56}"/>
            </c:ext>
          </c:extLst>
        </c:ser>
        <c:ser>
          <c:idx val="7"/>
          <c:order val="6"/>
          <c:tx>
            <c:strRef>
              <c:f>AotearoaElectrified!$A$170</c:f>
              <c:strCache>
                <c:ptCount val="1"/>
                <c:pt idx="0">
                  <c:v>Grid Scale Battery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#REF!$B$1:$AA$1</c:f>
            </c:multiLvlStrRef>
          </c:cat>
          <c:val>
            <c:numRef>
              <c:f>AotearoaElectrified!$D$170:$AC$170</c:f>
              <c:numCache>
                <c:formatCode>0.00</c:formatCode>
                <c:ptCount val="26"/>
                <c:pt idx="0">
                  <c:v>0.12</c:v>
                </c:pt>
                <c:pt idx="1">
                  <c:v>0.32</c:v>
                </c:pt>
                <c:pt idx="2">
                  <c:v>0.32</c:v>
                </c:pt>
                <c:pt idx="3">
                  <c:v>0.32</c:v>
                </c:pt>
                <c:pt idx="4">
                  <c:v>0.32</c:v>
                </c:pt>
                <c:pt idx="5">
                  <c:v>0.32</c:v>
                </c:pt>
                <c:pt idx="6">
                  <c:v>0.32</c:v>
                </c:pt>
                <c:pt idx="7">
                  <c:v>0.32</c:v>
                </c:pt>
                <c:pt idx="8">
                  <c:v>0.32</c:v>
                </c:pt>
                <c:pt idx="9">
                  <c:v>0.32</c:v>
                </c:pt>
                <c:pt idx="10">
                  <c:v>0.66</c:v>
                </c:pt>
                <c:pt idx="11">
                  <c:v>0.76</c:v>
                </c:pt>
                <c:pt idx="12">
                  <c:v>0.76</c:v>
                </c:pt>
                <c:pt idx="13">
                  <c:v>0.76</c:v>
                </c:pt>
                <c:pt idx="14">
                  <c:v>0.76</c:v>
                </c:pt>
                <c:pt idx="15">
                  <c:v>0.85</c:v>
                </c:pt>
                <c:pt idx="16">
                  <c:v>0.95</c:v>
                </c:pt>
                <c:pt idx="17">
                  <c:v>0.95</c:v>
                </c:pt>
                <c:pt idx="18">
                  <c:v>0.97</c:v>
                </c:pt>
                <c:pt idx="19">
                  <c:v>1.05</c:v>
                </c:pt>
                <c:pt idx="20">
                  <c:v>1.18</c:v>
                </c:pt>
                <c:pt idx="21">
                  <c:v>1.22</c:v>
                </c:pt>
                <c:pt idx="22">
                  <c:v>1.22</c:v>
                </c:pt>
                <c:pt idx="23">
                  <c:v>1.23</c:v>
                </c:pt>
                <c:pt idx="24">
                  <c:v>1.25</c:v>
                </c:pt>
                <c:pt idx="25">
                  <c:v>1.29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4A7-41C5-8345-895481571C56}"/>
            </c:ext>
          </c:extLst>
        </c:ser>
        <c:ser>
          <c:idx val="6"/>
          <c:order val="7"/>
          <c:tx>
            <c:strRef>
              <c:f>AotearoaElectrified!$A$169</c:f>
              <c:strCache>
                <c:ptCount val="1"/>
                <c:pt idx="0">
                  <c:v>Distributed Battery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#REF!$B$1:$AA$1</c:f>
            </c:multiLvlStrRef>
          </c:cat>
          <c:val>
            <c:numRef>
              <c:f>AotearoaElectrified!$D$169:$AC$169</c:f>
              <c:numCache>
                <c:formatCode>0.00</c:formatCode>
                <c:ptCount val="26"/>
                <c:pt idx="0">
                  <c:v>0.05</c:v>
                </c:pt>
                <c:pt idx="1">
                  <c:v>7.0000000000000007E-2</c:v>
                </c:pt>
                <c:pt idx="2">
                  <c:v>0.09</c:v>
                </c:pt>
                <c:pt idx="3">
                  <c:v>0.1</c:v>
                </c:pt>
                <c:pt idx="4">
                  <c:v>0.12</c:v>
                </c:pt>
                <c:pt idx="5">
                  <c:v>0.14000000000000001</c:v>
                </c:pt>
                <c:pt idx="6">
                  <c:v>0.16</c:v>
                </c:pt>
                <c:pt idx="7">
                  <c:v>0.18</c:v>
                </c:pt>
                <c:pt idx="8">
                  <c:v>0.21</c:v>
                </c:pt>
                <c:pt idx="9">
                  <c:v>0.24</c:v>
                </c:pt>
                <c:pt idx="10">
                  <c:v>0.28000000000000003</c:v>
                </c:pt>
                <c:pt idx="11">
                  <c:v>0.32</c:v>
                </c:pt>
                <c:pt idx="12">
                  <c:v>0.38</c:v>
                </c:pt>
                <c:pt idx="13">
                  <c:v>0.45</c:v>
                </c:pt>
                <c:pt idx="14">
                  <c:v>0.54</c:v>
                </c:pt>
                <c:pt idx="15">
                  <c:v>0.65</c:v>
                </c:pt>
                <c:pt idx="16">
                  <c:v>0.77</c:v>
                </c:pt>
                <c:pt idx="17">
                  <c:v>0.92</c:v>
                </c:pt>
                <c:pt idx="18">
                  <c:v>1.07</c:v>
                </c:pt>
                <c:pt idx="19">
                  <c:v>1.23</c:v>
                </c:pt>
                <c:pt idx="20">
                  <c:v>1.38</c:v>
                </c:pt>
                <c:pt idx="21">
                  <c:v>1.54</c:v>
                </c:pt>
                <c:pt idx="22">
                  <c:v>1.69</c:v>
                </c:pt>
                <c:pt idx="23">
                  <c:v>1.84</c:v>
                </c:pt>
                <c:pt idx="24">
                  <c:v>1.99</c:v>
                </c:pt>
                <c:pt idx="25">
                  <c:v>2.13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4A7-41C5-8345-895481571C56}"/>
            </c:ext>
          </c:extLst>
        </c:ser>
        <c:ser>
          <c:idx val="5"/>
          <c:order val="8"/>
          <c:tx>
            <c:strRef>
              <c:f>AotearoaElectrified!$A$168</c:f>
              <c:strCache>
                <c:ptCount val="1"/>
                <c:pt idx="0">
                  <c:v>Offshore Wind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cat>
            <c:multiLvlStrRef>
              <c:f>#REF!$B$1:$AA$1</c:f>
            </c:multiLvlStrRef>
          </c:cat>
          <c:val>
            <c:numRef>
              <c:f>AotearoaElectrified!$D$168:$AC$168</c:f>
              <c:numCache>
                <c:formatCode>0.00</c:formatCode>
                <c:ptCount val="2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4A7-41C5-8345-895481571C56}"/>
            </c:ext>
          </c:extLst>
        </c:ser>
        <c:ser>
          <c:idx val="4"/>
          <c:order val="9"/>
          <c:tx>
            <c:strRef>
              <c:f>AotearoaElectrified!$A$167</c:f>
              <c:strCache>
                <c:ptCount val="1"/>
                <c:pt idx="0">
                  <c:v>Onshore Wind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multiLvlStrRef>
              <c:f>#REF!$B$1:$AA$1</c:f>
            </c:multiLvlStrRef>
          </c:cat>
          <c:val>
            <c:numRef>
              <c:f>AotearoaElectrified!$D$167:$AC$167</c:f>
              <c:numCache>
                <c:formatCode>0.00</c:formatCode>
                <c:ptCount val="26"/>
                <c:pt idx="0">
                  <c:v>1.23</c:v>
                </c:pt>
                <c:pt idx="1">
                  <c:v>1.46</c:v>
                </c:pt>
                <c:pt idx="2">
                  <c:v>1.46</c:v>
                </c:pt>
                <c:pt idx="3">
                  <c:v>1.72</c:v>
                </c:pt>
                <c:pt idx="4">
                  <c:v>2.4</c:v>
                </c:pt>
                <c:pt idx="5">
                  <c:v>2.74</c:v>
                </c:pt>
                <c:pt idx="6">
                  <c:v>2.77</c:v>
                </c:pt>
                <c:pt idx="7">
                  <c:v>3.01</c:v>
                </c:pt>
                <c:pt idx="8">
                  <c:v>3.01</c:v>
                </c:pt>
                <c:pt idx="9">
                  <c:v>3.38</c:v>
                </c:pt>
                <c:pt idx="10">
                  <c:v>3.49</c:v>
                </c:pt>
                <c:pt idx="11">
                  <c:v>3.49</c:v>
                </c:pt>
                <c:pt idx="12">
                  <c:v>3.57</c:v>
                </c:pt>
                <c:pt idx="13">
                  <c:v>3.57</c:v>
                </c:pt>
                <c:pt idx="14">
                  <c:v>3.64</c:v>
                </c:pt>
                <c:pt idx="15">
                  <c:v>3.64</c:v>
                </c:pt>
                <c:pt idx="16">
                  <c:v>3.67</c:v>
                </c:pt>
                <c:pt idx="17">
                  <c:v>3.67</c:v>
                </c:pt>
                <c:pt idx="18">
                  <c:v>3.67</c:v>
                </c:pt>
                <c:pt idx="19">
                  <c:v>4.0199999999999996</c:v>
                </c:pt>
                <c:pt idx="20">
                  <c:v>4.07</c:v>
                </c:pt>
                <c:pt idx="21">
                  <c:v>4.07</c:v>
                </c:pt>
                <c:pt idx="22">
                  <c:v>4.7699999999999996</c:v>
                </c:pt>
                <c:pt idx="23">
                  <c:v>4.96</c:v>
                </c:pt>
                <c:pt idx="24">
                  <c:v>4.97</c:v>
                </c:pt>
                <c:pt idx="25">
                  <c:v>5.31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4A7-41C5-8345-895481571C56}"/>
            </c:ext>
          </c:extLst>
        </c:ser>
        <c:ser>
          <c:idx val="3"/>
          <c:order val="10"/>
          <c:tx>
            <c:strRef>
              <c:f>AotearoaElectrified!$A$166</c:f>
              <c:strCache>
                <c:ptCount val="1"/>
                <c:pt idx="0">
                  <c:v>Grid Scale Solar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#REF!$B$1:$AA$1</c:f>
            </c:multiLvlStrRef>
          </c:cat>
          <c:val>
            <c:numRef>
              <c:f>AotearoaElectrified!$D$166:$AC$166</c:f>
              <c:numCache>
                <c:formatCode>0.00</c:formatCode>
                <c:ptCount val="26"/>
                <c:pt idx="0">
                  <c:v>0.23</c:v>
                </c:pt>
                <c:pt idx="1">
                  <c:v>0.8</c:v>
                </c:pt>
                <c:pt idx="2">
                  <c:v>0.93</c:v>
                </c:pt>
                <c:pt idx="3">
                  <c:v>0.93</c:v>
                </c:pt>
                <c:pt idx="4">
                  <c:v>0.93</c:v>
                </c:pt>
                <c:pt idx="5">
                  <c:v>1.28</c:v>
                </c:pt>
                <c:pt idx="6">
                  <c:v>1.38</c:v>
                </c:pt>
                <c:pt idx="7">
                  <c:v>1.84</c:v>
                </c:pt>
                <c:pt idx="8">
                  <c:v>1.95</c:v>
                </c:pt>
                <c:pt idx="9">
                  <c:v>2.0099999999999998</c:v>
                </c:pt>
                <c:pt idx="10">
                  <c:v>2.12</c:v>
                </c:pt>
                <c:pt idx="11">
                  <c:v>2.12</c:v>
                </c:pt>
                <c:pt idx="12">
                  <c:v>2.29</c:v>
                </c:pt>
                <c:pt idx="13">
                  <c:v>2.4300000000000002</c:v>
                </c:pt>
                <c:pt idx="14">
                  <c:v>2.56</c:v>
                </c:pt>
                <c:pt idx="15">
                  <c:v>3.17</c:v>
                </c:pt>
                <c:pt idx="16">
                  <c:v>3.17</c:v>
                </c:pt>
                <c:pt idx="17">
                  <c:v>3.44</c:v>
                </c:pt>
                <c:pt idx="18">
                  <c:v>3.44</c:v>
                </c:pt>
                <c:pt idx="19">
                  <c:v>3.55</c:v>
                </c:pt>
                <c:pt idx="20">
                  <c:v>3.55</c:v>
                </c:pt>
                <c:pt idx="21">
                  <c:v>3.55</c:v>
                </c:pt>
                <c:pt idx="22">
                  <c:v>3.55</c:v>
                </c:pt>
                <c:pt idx="23">
                  <c:v>3.55</c:v>
                </c:pt>
                <c:pt idx="24">
                  <c:v>3.55</c:v>
                </c:pt>
                <c:pt idx="25">
                  <c:v>3.55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54A7-41C5-8345-895481571C56}"/>
            </c:ext>
          </c:extLst>
        </c:ser>
        <c:ser>
          <c:idx val="2"/>
          <c:order val="11"/>
          <c:tx>
            <c:strRef>
              <c:f>AotearoaElectrified!$A$165</c:f>
              <c:strCache>
                <c:ptCount val="1"/>
                <c:pt idx="0">
                  <c:v>Distributed Solar</c:v>
                </c:pt>
              </c:strCache>
            </c:strRef>
          </c:tx>
          <c:spPr>
            <a:solidFill>
              <a:schemeClr val="accent4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#REF!$B$1:$AA$1</c:f>
            </c:multiLvlStrRef>
          </c:cat>
          <c:val>
            <c:numRef>
              <c:f>AotearoaElectrified!$D$165:$AC$165</c:f>
              <c:numCache>
                <c:formatCode>0.00</c:formatCode>
                <c:ptCount val="26"/>
                <c:pt idx="0">
                  <c:v>0.56000000000000005</c:v>
                </c:pt>
                <c:pt idx="1">
                  <c:v>0.62</c:v>
                </c:pt>
                <c:pt idx="2">
                  <c:v>0.7</c:v>
                </c:pt>
                <c:pt idx="3">
                  <c:v>0.78</c:v>
                </c:pt>
                <c:pt idx="4">
                  <c:v>0.87</c:v>
                </c:pt>
                <c:pt idx="5">
                  <c:v>0.97</c:v>
                </c:pt>
                <c:pt idx="6">
                  <c:v>1.08</c:v>
                </c:pt>
                <c:pt idx="7">
                  <c:v>1.21</c:v>
                </c:pt>
                <c:pt idx="8">
                  <c:v>1.35</c:v>
                </c:pt>
                <c:pt idx="9">
                  <c:v>1.51</c:v>
                </c:pt>
                <c:pt idx="10">
                  <c:v>1.69</c:v>
                </c:pt>
                <c:pt idx="11">
                  <c:v>1.89</c:v>
                </c:pt>
                <c:pt idx="12">
                  <c:v>2.11</c:v>
                </c:pt>
                <c:pt idx="13">
                  <c:v>2.33</c:v>
                </c:pt>
                <c:pt idx="14">
                  <c:v>2.5499999999999998</c:v>
                </c:pt>
                <c:pt idx="15">
                  <c:v>2.76</c:v>
                </c:pt>
                <c:pt idx="16">
                  <c:v>2.97</c:v>
                </c:pt>
                <c:pt idx="17">
                  <c:v>3.18</c:v>
                </c:pt>
                <c:pt idx="18">
                  <c:v>3.39</c:v>
                </c:pt>
                <c:pt idx="19">
                  <c:v>3.6</c:v>
                </c:pt>
                <c:pt idx="20">
                  <c:v>3.8</c:v>
                </c:pt>
                <c:pt idx="21">
                  <c:v>3.99</c:v>
                </c:pt>
                <c:pt idx="22">
                  <c:v>4.1900000000000004</c:v>
                </c:pt>
                <c:pt idx="23">
                  <c:v>4.37</c:v>
                </c:pt>
                <c:pt idx="24">
                  <c:v>4.5599999999999996</c:v>
                </c:pt>
                <c:pt idx="25">
                  <c:v>4.75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54A7-41C5-8345-895481571C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418921008"/>
        <c:axId val="1418922448"/>
      </c:barChart>
      <c:lineChart>
        <c:grouping val="standard"/>
        <c:varyColors val="0"/>
        <c:ser>
          <c:idx val="0"/>
          <c:order val="0"/>
          <c:tx>
            <c:strRef>
              <c:f>AotearoaElectrified!$A$163</c:f>
              <c:strCache>
                <c:ptCount val="1"/>
                <c:pt idx="0">
                  <c:v>Peak Demand</c:v>
                </c:pt>
              </c:strCache>
            </c:strRef>
          </c:tx>
          <c:spPr>
            <a:ln w="28575" cap="rnd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AotearoaElectrified!$D$162:$AC$162</c:f>
              <c:numCache>
                <c:formatCode>General</c:formatCode>
                <c:ptCount val="2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</c:numCache>
            </c:numRef>
          </c:cat>
          <c:val>
            <c:numRef>
              <c:f>AotearoaElectrified!$D$163:$AC$163</c:f>
              <c:numCache>
                <c:formatCode>0.00</c:formatCode>
                <c:ptCount val="26"/>
                <c:pt idx="0">
                  <c:v>7.350193</c:v>
                </c:pt>
                <c:pt idx="1">
                  <c:v>7.6306570000000002</c:v>
                </c:pt>
                <c:pt idx="2">
                  <c:v>7.8249380000000004</c:v>
                </c:pt>
                <c:pt idx="3">
                  <c:v>8.0172249999999998</c:v>
                </c:pt>
                <c:pt idx="4">
                  <c:v>8.2254000000000005</c:v>
                </c:pt>
                <c:pt idx="5">
                  <c:v>8.5270729999999997</c:v>
                </c:pt>
                <c:pt idx="6">
                  <c:v>8.7074909999999992</c:v>
                </c:pt>
                <c:pt idx="7">
                  <c:v>8.8493720000000007</c:v>
                </c:pt>
                <c:pt idx="8">
                  <c:v>8.9899550000000001</c:v>
                </c:pt>
                <c:pt idx="9">
                  <c:v>9.1236490000000003</c:v>
                </c:pt>
                <c:pt idx="10">
                  <c:v>9.3906340000000004</c:v>
                </c:pt>
                <c:pt idx="11">
                  <c:v>9.5287120000000005</c:v>
                </c:pt>
                <c:pt idx="12">
                  <c:v>9.663411</c:v>
                </c:pt>
                <c:pt idx="13">
                  <c:v>9.7937770000000004</c:v>
                </c:pt>
                <c:pt idx="14">
                  <c:v>9.9212299999999995</c:v>
                </c:pt>
                <c:pt idx="15">
                  <c:v>10.03471</c:v>
                </c:pt>
                <c:pt idx="16">
                  <c:v>10.1134</c:v>
                </c:pt>
                <c:pt idx="17">
                  <c:v>10.188650000000001</c:v>
                </c:pt>
                <c:pt idx="18">
                  <c:v>10.26266</c:v>
                </c:pt>
                <c:pt idx="19">
                  <c:v>10.33633</c:v>
                </c:pt>
                <c:pt idx="20">
                  <c:v>10.41212</c:v>
                </c:pt>
                <c:pt idx="21">
                  <c:v>10.490030000000001</c:v>
                </c:pt>
                <c:pt idx="22">
                  <c:v>10.5669</c:v>
                </c:pt>
                <c:pt idx="23">
                  <c:v>10.640890000000001</c:v>
                </c:pt>
                <c:pt idx="24">
                  <c:v>10.71438</c:v>
                </c:pt>
                <c:pt idx="25">
                  <c:v>10.7844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54A7-41C5-8345-895481571C56}"/>
            </c:ext>
          </c:extLst>
        </c:ser>
        <c:ser>
          <c:idx val="1"/>
          <c:order val="1"/>
          <c:tx>
            <c:strRef>
              <c:f>AotearoaElectrified!$A$164</c:f>
              <c:strCache>
                <c:ptCount val="1"/>
                <c:pt idx="0">
                  <c:v>Dispatchable Capacity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AotearoaElectrified!$D$162:$AC$162</c:f>
              <c:numCache>
                <c:formatCode>General</c:formatCode>
                <c:ptCount val="2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</c:numCache>
            </c:numRef>
          </c:cat>
          <c:val>
            <c:numRef>
              <c:f>AotearoaElectrified!$D$164:$AC$164</c:f>
              <c:numCache>
                <c:formatCode>0.00</c:formatCode>
                <c:ptCount val="26"/>
                <c:pt idx="0">
                  <c:v>9.69</c:v>
                </c:pt>
                <c:pt idx="1">
                  <c:v>9.5</c:v>
                </c:pt>
                <c:pt idx="2">
                  <c:v>9.5500000000000007</c:v>
                </c:pt>
                <c:pt idx="3">
                  <c:v>9.5599999999999987</c:v>
                </c:pt>
                <c:pt idx="4">
                  <c:v>9.4600000000000009</c:v>
                </c:pt>
                <c:pt idx="5">
                  <c:v>9.48</c:v>
                </c:pt>
                <c:pt idx="6">
                  <c:v>9.43</c:v>
                </c:pt>
                <c:pt idx="7">
                  <c:v>9.4500000000000011</c:v>
                </c:pt>
                <c:pt idx="8">
                  <c:v>9.48</c:v>
                </c:pt>
                <c:pt idx="9">
                  <c:v>9.51</c:v>
                </c:pt>
                <c:pt idx="10">
                  <c:v>9.66</c:v>
                </c:pt>
                <c:pt idx="11">
                  <c:v>9.92</c:v>
                </c:pt>
                <c:pt idx="12">
                  <c:v>10.25</c:v>
                </c:pt>
                <c:pt idx="13">
                  <c:v>10.38</c:v>
                </c:pt>
                <c:pt idx="14">
                  <c:v>10.51</c:v>
                </c:pt>
                <c:pt idx="15">
                  <c:v>10.790000000000001</c:v>
                </c:pt>
                <c:pt idx="16">
                  <c:v>11.03</c:v>
                </c:pt>
                <c:pt idx="17">
                  <c:v>11.19</c:v>
                </c:pt>
                <c:pt idx="18">
                  <c:v>11.360000000000001</c:v>
                </c:pt>
                <c:pt idx="19">
                  <c:v>11.55</c:v>
                </c:pt>
                <c:pt idx="20">
                  <c:v>11.73</c:v>
                </c:pt>
                <c:pt idx="21">
                  <c:v>11.93</c:v>
                </c:pt>
                <c:pt idx="22">
                  <c:v>12.08</c:v>
                </c:pt>
                <c:pt idx="23">
                  <c:v>12.24</c:v>
                </c:pt>
                <c:pt idx="24">
                  <c:v>12.41</c:v>
                </c:pt>
                <c:pt idx="25">
                  <c:v>12.59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54A7-41C5-8345-895481571C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8921008"/>
        <c:axId val="1418922448"/>
      </c:lineChart>
      <c:catAx>
        <c:axId val="14189210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18922448"/>
        <c:crosses val="autoZero"/>
        <c:auto val="1"/>
        <c:lblAlgn val="ctr"/>
        <c:lblOffset val="100"/>
        <c:noMultiLvlLbl val="0"/>
      </c:catAx>
      <c:valAx>
        <c:axId val="1418922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/>
                  <a:t>GW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189210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989303703703704"/>
          <c:y val="5.1601462885022133E-2"/>
          <c:w val="0.18280333333333335"/>
          <c:h val="0.921628787232452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NZ"/>
              <a:t>(a)</a:t>
            </a:r>
          </a:p>
        </c:rich>
      </c:tx>
      <c:layout>
        <c:manualLayout>
          <c:xMode val="edge"/>
          <c:yMode val="edge"/>
          <c:x val="8.7239552428054149E-3"/>
          <c:y val="2.069553805774277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676032014960215"/>
          <c:y val="6.5687645687645707E-2"/>
          <c:w val="0.70652647658946544"/>
          <c:h val="0.740576363765340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GlobalGreenRush!$A$7</c:f>
              <c:strCache>
                <c:ptCount val="1"/>
                <c:pt idx="0">
                  <c:v>Solid fuels</c:v>
                </c:pt>
              </c:strCache>
            </c:strRef>
          </c:tx>
          <c:spPr>
            <a:solidFill>
              <a:srgbClr val="4A626F"/>
            </a:solidFill>
            <a:ln>
              <a:noFill/>
            </a:ln>
            <a:effectLst/>
          </c:spPr>
          <c:invertIfNegative val="0"/>
          <c:cat>
            <c:numRef>
              <c:f>GlobalGreenRush!$D$6:$AC$6</c:f>
              <c:numCache>
                <c:formatCode>General</c:formatCode>
                <c:ptCount val="2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</c:numCache>
            </c:numRef>
          </c:cat>
          <c:val>
            <c:numRef>
              <c:f>GlobalGreenRush!$D$7:$AC$7</c:f>
              <c:numCache>
                <c:formatCode>0.00</c:formatCode>
                <c:ptCount val="26"/>
                <c:pt idx="0">
                  <c:v>34.311142219676682</c:v>
                </c:pt>
                <c:pt idx="1">
                  <c:v>34.223647984529663</c:v>
                </c:pt>
                <c:pt idx="2">
                  <c:v>26.2489697468529</c:v>
                </c:pt>
                <c:pt idx="3">
                  <c:v>25.833636918478287</c:v>
                </c:pt>
                <c:pt idx="4">
                  <c:v>25.15469206870754</c:v>
                </c:pt>
                <c:pt idx="5">
                  <c:v>24.105022566729428</c:v>
                </c:pt>
                <c:pt idx="6">
                  <c:v>22.620810456088009</c:v>
                </c:pt>
                <c:pt idx="7">
                  <c:v>20.695704525385313</c:v>
                </c:pt>
                <c:pt idx="8">
                  <c:v>18.46371387685468</c:v>
                </c:pt>
                <c:pt idx="9">
                  <c:v>16.139579722093721</c:v>
                </c:pt>
                <c:pt idx="10">
                  <c:v>6.4831726020948981</c:v>
                </c:pt>
                <c:pt idx="11">
                  <c:v>4.720605567930078</c:v>
                </c:pt>
                <c:pt idx="12">
                  <c:v>3.3915738701471527</c:v>
                </c:pt>
                <c:pt idx="13">
                  <c:v>2.4552704351950561</c:v>
                </c:pt>
                <c:pt idx="14">
                  <c:v>1.8276235341262386</c:v>
                </c:pt>
                <c:pt idx="15">
                  <c:v>1.4237436464049376</c:v>
                </c:pt>
                <c:pt idx="16">
                  <c:v>1.1706359874681556</c:v>
                </c:pt>
                <c:pt idx="17">
                  <c:v>1.0153442234855288</c:v>
                </c:pt>
                <c:pt idx="18">
                  <c:v>0.92241045528520449</c:v>
                </c:pt>
                <c:pt idx="19">
                  <c:v>0.86852833977141697</c:v>
                </c:pt>
                <c:pt idx="20">
                  <c:v>0.83876429220128246</c:v>
                </c:pt>
                <c:pt idx="21">
                  <c:v>0.82387794349332077</c:v>
                </c:pt>
                <c:pt idx="22">
                  <c:v>0.81841865799717739</c:v>
                </c:pt>
                <c:pt idx="23">
                  <c:v>0.81872886645253706</c:v>
                </c:pt>
                <c:pt idx="24">
                  <c:v>0.8224076496235726</c:v>
                </c:pt>
                <c:pt idx="25">
                  <c:v>0.82816766098900574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11-4723-ACE3-0CAEC58CB140}"/>
            </c:ext>
          </c:extLst>
        </c:ser>
        <c:ser>
          <c:idx val="1"/>
          <c:order val="1"/>
          <c:tx>
            <c:strRef>
              <c:f>GlobalGreenRush!$A$8</c:f>
              <c:strCache>
                <c:ptCount val="1"/>
                <c:pt idx="0">
                  <c:v>Natural gas</c:v>
                </c:pt>
              </c:strCache>
            </c:strRef>
          </c:tx>
          <c:spPr>
            <a:solidFill>
              <a:srgbClr val="00ADEF"/>
            </a:solidFill>
            <a:ln>
              <a:noFill/>
            </a:ln>
            <a:effectLst/>
          </c:spPr>
          <c:invertIfNegative val="0"/>
          <c:cat>
            <c:numRef>
              <c:f>GlobalGreenRush!$D$6:$AC$6</c:f>
              <c:numCache>
                <c:formatCode>General</c:formatCode>
                <c:ptCount val="2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</c:numCache>
            </c:numRef>
          </c:cat>
          <c:val>
            <c:numRef>
              <c:f>GlobalGreenRush!$D$8:$AC$8</c:f>
              <c:numCache>
                <c:formatCode>0.00</c:formatCode>
                <c:ptCount val="26"/>
                <c:pt idx="0">
                  <c:v>81.74127040713654</c:v>
                </c:pt>
                <c:pt idx="1">
                  <c:v>75.153666320774704</c:v>
                </c:pt>
                <c:pt idx="2">
                  <c:v>44.598833409444246</c:v>
                </c:pt>
                <c:pt idx="3">
                  <c:v>43.79978310843309</c:v>
                </c:pt>
                <c:pt idx="4">
                  <c:v>42.260193641312505</c:v>
                </c:pt>
                <c:pt idx="5">
                  <c:v>39.635299989536932</c:v>
                </c:pt>
                <c:pt idx="6">
                  <c:v>35.736211339975043</c:v>
                </c:pt>
                <c:pt idx="7">
                  <c:v>30.773170771707001</c:v>
                </c:pt>
                <c:pt idx="8">
                  <c:v>25.374012348705939</c:v>
                </c:pt>
                <c:pt idx="9">
                  <c:v>20.136847759506029</c:v>
                </c:pt>
                <c:pt idx="10">
                  <c:v>15.488976975291916</c:v>
                </c:pt>
                <c:pt idx="11">
                  <c:v>11.695430946715254</c:v>
                </c:pt>
                <c:pt idx="12">
                  <c:v>8.7974973405209571</c:v>
                </c:pt>
                <c:pt idx="13">
                  <c:v>6.7083839570758794</c:v>
                </c:pt>
                <c:pt idx="14">
                  <c:v>5.2685244513076714</c:v>
                </c:pt>
                <c:pt idx="15">
                  <c:v>4.3080287602194032</c:v>
                </c:pt>
                <c:pt idx="16">
                  <c:v>3.678989520301315</c:v>
                </c:pt>
                <c:pt idx="17">
                  <c:v>3.2712532725939898</c:v>
                </c:pt>
                <c:pt idx="18">
                  <c:v>3.0077650352159062</c:v>
                </c:pt>
                <c:pt idx="19">
                  <c:v>2.8376055831473299</c:v>
                </c:pt>
                <c:pt idx="20">
                  <c:v>2.7281060951069813</c:v>
                </c:pt>
                <c:pt idx="21">
                  <c:v>2.6581153794154209</c:v>
                </c:pt>
                <c:pt idx="22">
                  <c:v>2.61438893786534</c:v>
                </c:pt>
                <c:pt idx="23">
                  <c:v>2.5881282196696476</c:v>
                </c:pt>
                <c:pt idx="24">
                  <c:v>2.5732464718919381</c:v>
                </c:pt>
                <c:pt idx="25">
                  <c:v>2.565873708846075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711-4723-ACE3-0CAEC58CB140}"/>
            </c:ext>
          </c:extLst>
        </c:ser>
        <c:ser>
          <c:idx val="2"/>
          <c:order val="2"/>
          <c:tx>
            <c:strRef>
              <c:f>GlobalGreenRush!$A$9</c:f>
              <c:strCache>
                <c:ptCount val="1"/>
                <c:pt idx="0">
                  <c:v>Renewables</c:v>
                </c:pt>
              </c:strCache>
            </c:strRef>
          </c:tx>
          <c:spPr>
            <a:solidFill>
              <a:srgbClr val="99CA3B"/>
            </a:solidFill>
            <a:ln>
              <a:noFill/>
            </a:ln>
            <a:effectLst/>
          </c:spPr>
          <c:invertIfNegative val="0"/>
          <c:cat>
            <c:numRef>
              <c:f>GlobalGreenRush!$D$6:$AC$6</c:f>
              <c:numCache>
                <c:formatCode>General</c:formatCode>
                <c:ptCount val="2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</c:numCache>
            </c:numRef>
          </c:cat>
          <c:val>
            <c:numRef>
              <c:f>GlobalGreenRush!$D$9:$AC$9</c:f>
              <c:numCache>
                <c:formatCode>0.00</c:formatCode>
                <c:ptCount val="26"/>
                <c:pt idx="0">
                  <c:v>8.0260728572303286</c:v>
                </c:pt>
                <c:pt idx="1">
                  <c:v>8.2258801001826818</c:v>
                </c:pt>
                <c:pt idx="2">
                  <c:v>8.3953216924339991</c:v>
                </c:pt>
                <c:pt idx="3">
                  <c:v>8.5412811446685701</c:v>
                </c:pt>
                <c:pt idx="4">
                  <c:v>8.6795955529367959</c:v>
                </c:pt>
                <c:pt idx="5">
                  <c:v>8.8088726621560589</c:v>
                </c:pt>
                <c:pt idx="6">
                  <c:v>8.930518981658734</c:v>
                </c:pt>
                <c:pt idx="7">
                  <c:v>9.0486317938644891</c:v>
                </c:pt>
                <c:pt idx="8">
                  <c:v>9.1647143257283989</c:v>
                </c:pt>
                <c:pt idx="9">
                  <c:v>9.2775597319900829</c:v>
                </c:pt>
                <c:pt idx="10">
                  <c:v>9.3852510981451847</c:v>
                </c:pt>
                <c:pt idx="11">
                  <c:v>9.5099778133242321</c:v>
                </c:pt>
                <c:pt idx="12">
                  <c:v>9.6378822077462267</c:v>
                </c:pt>
                <c:pt idx="13">
                  <c:v>9.7688602958548145</c:v>
                </c:pt>
                <c:pt idx="14">
                  <c:v>9.8962259211288401</c:v>
                </c:pt>
                <c:pt idx="15">
                  <c:v>10.032506340144856</c:v>
                </c:pt>
                <c:pt idx="16">
                  <c:v>10.185998977375382</c:v>
                </c:pt>
                <c:pt idx="17">
                  <c:v>10.355166215415087</c:v>
                </c:pt>
                <c:pt idx="18">
                  <c:v>10.543510731092487</c:v>
                </c:pt>
                <c:pt idx="19">
                  <c:v>10.751039489018112</c:v>
                </c:pt>
                <c:pt idx="20">
                  <c:v>10.966698191817622</c:v>
                </c:pt>
                <c:pt idx="21">
                  <c:v>11.182763212816976</c:v>
                </c:pt>
                <c:pt idx="22">
                  <c:v>11.390368536513689</c:v>
                </c:pt>
                <c:pt idx="23">
                  <c:v>11.589003784017782</c:v>
                </c:pt>
                <c:pt idx="24">
                  <c:v>11.766404851950252</c:v>
                </c:pt>
                <c:pt idx="25">
                  <c:v>11.927058978587628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711-4723-ACE3-0CAEC58CB140}"/>
            </c:ext>
          </c:extLst>
        </c:ser>
        <c:ser>
          <c:idx val="3"/>
          <c:order val="3"/>
          <c:tx>
            <c:strRef>
              <c:f>GlobalGreenRush!$A$10</c:f>
              <c:strCache>
                <c:ptCount val="1"/>
                <c:pt idx="0">
                  <c:v>Biomass</c:v>
                </c:pt>
              </c:strCache>
            </c:strRef>
          </c:tx>
          <c:spPr>
            <a:solidFill>
              <a:srgbClr val="F6D00D"/>
            </a:solidFill>
            <a:ln>
              <a:noFill/>
            </a:ln>
            <a:effectLst/>
          </c:spPr>
          <c:invertIfNegative val="0"/>
          <c:cat>
            <c:numRef>
              <c:f>GlobalGreenRush!$D$6:$AC$6</c:f>
              <c:numCache>
                <c:formatCode>General</c:formatCode>
                <c:ptCount val="2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</c:numCache>
            </c:numRef>
          </c:cat>
          <c:val>
            <c:numRef>
              <c:f>GlobalGreenRush!$D$10:$AC$10</c:f>
              <c:numCache>
                <c:formatCode>0.00</c:formatCode>
                <c:ptCount val="26"/>
                <c:pt idx="0">
                  <c:v>32.189665943859929</c:v>
                </c:pt>
                <c:pt idx="1">
                  <c:v>33.097057995723461</c:v>
                </c:pt>
                <c:pt idx="2">
                  <c:v>33.8706855506504</c:v>
                </c:pt>
                <c:pt idx="3">
                  <c:v>34.609502374823805</c:v>
                </c:pt>
                <c:pt idx="4">
                  <c:v>35.432474048339309</c:v>
                </c:pt>
                <c:pt idx="5">
                  <c:v>36.400298283670452</c:v>
                </c:pt>
                <c:pt idx="6">
                  <c:v>37.56667148995075</c:v>
                </c:pt>
                <c:pt idx="7">
                  <c:v>38.940298482060889</c:v>
                </c:pt>
                <c:pt idx="8">
                  <c:v>40.435199006870867</c:v>
                </c:pt>
                <c:pt idx="9">
                  <c:v>41.874483011184743</c:v>
                </c:pt>
                <c:pt idx="10">
                  <c:v>43.067834292507698</c:v>
                </c:pt>
                <c:pt idx="11">
                  <c:v>44.056773987005919</c:v>
                </c:pt>
                <c:pt idx="12">
                  <c:v>44.775031718152405</c:v>
                </c:pt>
                <c:pt idx="13">
                  <c:v>45.299122460566089</c:v>
                </c:pt>
                <c:pt idx="14">
                  <c:v>45.676584681110647</c:v>
                </c:pt>
                <c:pt idx="15">
                  <c:v>46.029746193251526</c:v>
                </c:pt>
                <c:pt idx="16">
                  <c:v>46.409652321306083</c:v>
                </c:pt>
                <c:pt idx="17">
                  <c:v>46.815178279537818</c:v>
                </c:pt>
                <c:pt idx="18">
                  <c:v>47.253449591372316</c:v>
                </c:pt>
                <c:pt idx="19">
                  <c:v>47.733472698585935</c:v>
                </c:pt>
                <c:pt idx="20">
                  <c:v>48.252312371532163</c:v>
                </c:pt>
                <c:pt idx="21">
                  <c:v>48.804038485825735</c:v>
                </c:pt>
                <c:pt idx="22">
                  <c:v>49.393099923100557</c:v>
                </c:pt>
                <c:pt idx="23">
                  <c:v>50.035448562622619</c:v>
                </c:pt>
                <c:pt idx="24">
                  <c:v>50.66496363761177</c:v>
                </c:pt>
                <c:pt idx="25">
                  <c:v>51.278182094390125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711-4723-ACE3-0CAEC58CB140}"/>
            </c:ext>
          </c:extLst>
        </c:ser>
        <c:ser>
          <c:idx val="4"/>
          <c:order val="4"/>
          <c:tx>
            <c:strRef>
              <c:f>GlobalGreenRush!$A$11</c:f>
              <c:strCache>
                <c:ptCount val="1"/>
                <c:pt idx="0">
                  <c:v>Electricity</c:v>
                </c:pt>
              </c:strCache>
            </c:strRef>
          </c:tx>
          <c:spPr>
            <a:solidFill>
              <a:srgbClr val="028442"/>
            </a:solidFill>
            <a:ln>
              <a:noFill/>
            </a:ln>
            <a:effectLst/>
          </c:spPr>
          <c:invertIfNegative val="0"/>
          <c:cat>
            <c:numRef>
              <c:f>GlobalGreenRush!$D$6:$AC$6</c:f>
              <c:numCache>
                <c:formatCode>General</c:formatCode>
                <c:ptCount val="2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</c:numCache>
            </c:numRef>
          </c:cat>
          <c:val>
            <c:numRef>
              <c:f>GlobalGreenRush!$D$11:$AC$11</c:f>
              <c:numCache>
                <c:formatCode>0.00</c:formatCode>
                <c:ptCount val="26"/>
                <c:pt idx="0">
                  <c:v>143.79254353664379</c:v>
                </c:pt>
                <c:pt idx="1">
                  <c:v>146.07711962078847</c:v>
                </c:pt>
                <c:pt idx="2">
                  <c:v>150.48495196729908</c:v>
                </c:pt>
                <c:pt idx="3">
                  <c:v>154.76626459376658</c:v>
                </c:pt>
                <c:pt idx="4">
                  <c:v>159.87900769727921</c:v>
                </c:pt>
                <c:pt idx="5">
                  <c:v>168.01392981880321</c:v>
                </c:pt>
                <c:pt idx="6">
                  <c:v>175.42369484953761</c:v>
                </c:pt>
                <c:pt idx="7">
                  <c:v>183.95680021225266</c:v>
                </c:pt>
                <c:pt idx="8">
                  <c:v>192.33993494457567</c:v>
                </c:pt>
                <c:pt idx="9">
                  <c:v>201.86811010356095</c:v>
                </c:pt>
                <c:pt idx="10">
                  <c:v>215.03325600419117</c:v>
                </c:pt>
                <c:pt idx="11">
                  <c:v>223.13056499434671</c:v>
                </c:pt>
                <c:pt idx="12">
                  <c:v>230.70025666918002</c:v>
                </c:pt>
                <c:pt idx="13">
                  <c:v>237.70023116460717</c:v>
                </c:pt>
                <c:pt idx="14">
                  <c:v>244.13503454562809</c:v>
                </c:pt>
                <c:pt idx="15">
                  <c:v>250.19608502503849</c:v>
                </c:pt>
                <c:pt idx="16">
                  <c:v>257.12693633656113</c:v>
                </c:pt>
                <c:pt idx="17">
                  <c:v>262.91440547274516</c:v>
                </c:pt>
                <c:pt idx="18">
                  <c:v>268.43285398776345</c:v>
                </c:pt>
                <c:pt idx="19">
                  <c:v>273.60945474776065</c:v>
                </c:pt>
                <c:pt idx="20">
                  <c:v>278.52186822998067</c:v>
                </c:pt>
                <c:pt idx="21">
                  <c:v>283.89917465072699</c:v>
                </c:pt>
                <c:pt idx="22">
                  <c:v>287.94002610714318</c:v>
                </c:pt>
                <c:pt idx="23">
                  <c:v>291.62778586101354</c:v>
                </c:pt>
                <c:pt idx="24">
                  <c:v>294.99883467134379</c:v>
                </c:pt>
                <c:pt idx="25">
                  <c:v>299.1067434101621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711-4723-ACE3-0CAEC58CB140}"/>
            </c:ext>
          </c:extLst>
        </c:ser>
        <c:ser>
          <c:idx val="5"/>
          <c:order val="5"/>
          <c:tx>
            <c:strRef>
              <c:f>GlobalGreenRush!$A$12</c:f>
              <c:strCache>
                <c:ptCount val="1"/>
                <c:pt idx="0">
                  <c:v>Oil products</c:v>
                </c:pt>
              </c:strCache>
            </c:strRef>
          </c:tx>
          <c:spPr>
            <a:solidFill>
              <a:srgbClr val="EC7D2E"/>
            </a:solidFill>
            <a:ln>
              <a:noFill/>
            </a:ln>
            <a:effectLst/>
          </c:spPr>
          <c:invertIfNegative val="0"/>
          <c:cat>
            <c:numRef>
              <c:f>GlobalGreenRush!$D$6:$AC$6</c:f>
              <c:numCache>
                <c:formatCode>General</c:formatCode>
                <c:ptCount val="2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</c:numCache>
            </c:numRef>
          </c:cat>
          <c:val>
            <c:numRef>
              <c:f>GlobalGreenRush!$D$12:$AC$12</c:f>
              <c:numCache>
                <c:formatCode>0.00</c:formatCode>
                <c:ptCount val="26"/>
                <c:pt idx="0">
                  <c:v>304.88700005714747</c:v>
                </c:pt>
                <c:pt idx="1">
                  <c:v>304.99903223083993</c:v>
                </c:pt>
                <c:pt idx="2">
                  <c:v>304.29602713258549</c:v>
                </c:pt>
                <c:pt idx="3">
                  <c:v>302.56562530920655</c:v>
                </c:pt>
                <c:pt idx="4">
                  <c:v>299.89548720984754</c:v>
                </c:pt>
                <c:pt idx="5">
                  <c:v>296.01738416173725</c:v>
                </c:pt>
                <c:pt idx="6">
                  <c:v>290.47842894145401</c:v>
                </c:pt>
                <c:pt idx="7">
                  <c:v>283.35945882082132</c:v>
                </c:pt>
                <c:pt idx="8">
                  <c:v>274.55385108447865</c:v>
                </c:pt>
                <c:pt idx="9">
                  <c:v>264.13701285729297</c:v>
                </c:pt>
                <c:pt idx="10">
                  <c:v>252.29818217030731</c:v>
                </c:pt>
                <c:pt idx="11">
                  <c:v>239.44407701193001</c:v>
                </c:pt>
                <c:pt idx="12">
                  <c:v>225.74879984631207</c:v>
                </c:pt>
                <c:pt idx="13">
                  <c:v>211.25884131278349</c:v>
                </c:pt>
                <c:pt idx="14">
                  <c:v>195.94372495238358</c:v>
                </c:pt>
                <c:pt idx="15">
                  <c:v>179.8137839188436</c:v>
                </c:pt>
                <c:pt idx="16">
                  <c:v>163.10459622861174</c:v>
                </c:pt>
                <c:pt idx="17">
                  <c:v>146.29653263119604</c:v>
                </c:pt>
                <c:pt idx="18">
                  <c:v>130.07616026408692</c:v>
                </c:pt>
                <c:pt idx="19">
                  <c:v>115.2080002592412</c:v>
                </c:pt>
                <c:pt idx="20">
                  <c:v>102.03730512846749</c:v>
                </c:pt>
                <c:pt idx="21">
                  <c:v>90.744485151975667</c:v>
                </c:pt>
                <c:pt idx="22">
                  <c:v>81.264785790722712</c:v>
                </c:pt>
                <c:pt idx="23">
                  <c:v>73.380557415294717</c:v>
                </c:pt>
                <c:pt idx="24">
                  <c:v>66.935505675432694</c:v>
                </c:pt>
                <c:pt idx="25">
                  <c:v>61.524430385826626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711-4723-ACE3-0CAEC58CB140}"/>
            </c:ext>
          </c:extLst>
        </c:ser>
        <c:ser>
          <c:idx val="6"/>
          <c:order val="6"/>
          <c:tx>
            <c:strRef>
              <c:f>GlobalGreenRush!$A$13</c:f>
              <c:strCache>
                <c:ptCount val="1"/>
                <c:pt idx="0">
                  <c:v>eFuels</c:v>
                </c:pt>
              </c:strCache>
            </c:strRef>
          </c:tx>
          <c:spPr>
            <a:solidFill>
              <a:srgbClr val="8051A0"/>
            </a:solidFill>
            <a:ln>
              <a:noFill/>
            </a:ln>
            <a:effectLst/>
          </c:spPr>
          <c:invertIfNegative val="0"/>
          <c:cat>
            <c:numRef>
              <c:f>GlobalGreenRush!$D$6:$AC$6</c:f>
              <c:numCache>
                <c:formatCode>General</c:formatCode>
                <c:ptCount val="2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</c:numCache>
            </c:numRef>
          </c:cat>
          <c:val>
            <c:numRef>
              <c:f>GlobalGreenRush!$D$13:$AC$13</c:f>
              <c:numCache>
                <c:formatCode>0.00</c:formatCode>
                <c:ptCount val="26"/>
                <c:pt idx="0">
                  <c:v>0</c:v>
                </c:pt>
                <c:pt idx="1">
                  <c:v>0</c:v>
                </c:pt>
                <c:pt idx="2">
                  <c:v>3.7677819817601869E-2</c:v>
                </c:pt>
                <c:pt idx="3">
                  <c:v>9.2062853390219981E-2</c:v>
                </c:pt>
                <c:pt idx="4">
                  <c:v>0.16977356136417074</c:v>
                </c:pt>
                <c:pt idx="5">
                  <c:v>0.27929237646083144</c:v>
                </c:pt>
                <c:pt idx="6">
                  <c:v>0.71530533075954361</c:v>
                </c:pt>
                <c:pt idx="7">
                  <c:v>1.3534705033614336</c:v>
                </c:pt>
                <c:pt idx="8">
                  <c:v>2.2763940195950427</c:v>
                </c:pt>
                <c:pt idx="9">
                  <c:v>3.5962864072076468</c:v>
                </c:pt>
                <c:pt idx="10">
                  <c:v>5.4650121694372569</c:v>
                </c:pt>
                <c:pt idx="11">
                  <c:v>8.0785957390147125</c:v>
                </c:pt>
                <c:pt idx="12">
                  <c:v>11.673775962334449</c:v>
                </c:pt>
                <c:pt idx="13">
                  <c:v>16.489524896421837</c:v>
                </c:pt>
                <c:pt idx="14">
                  <c:v>22.694586219602325</c:v>
                </c:pt>
                <c:pt idx="15">
                  <c:v>30.284920304559016</c:v>
                </c:pt>
                <c:pt idx="16">
                  <c:v>39.003740409492792</c:v>
                </c:pt>
                <c:pt idx="17">
                  <c:v>48.314343657870594</c:v>
                </c:pt>
                <c:pt idx="18">
                  <c:v>57.518399683591284</c:v>
                </c:pt>
                <c:pt idx="19">
                  <c:v>65.971448964323855</c:v>
                </c:pt>
                <c:pt idx="20">
                  <c:v>73.255680690851676</c:v>
                </c:pt>
                <c:pt idx="21">
                  <c:v>79.242216239733622</c:v>
                </c:pt>
                <c:pt idx="22">
                  <c:v>84.024292798787755</c:v>
                </c:pt>
                <c:pt idx="23">
                  <c:v>87.80811020132694</c:v>
                </c:pt>
                <c:pt idx="24">
                  <c:v>90.809201587593108</c:v>
                </c:pt>
                <c:pt idx="25">
                  <c:v>93.233909676565901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711-4723-ACE3-0CAEC58CB1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982373392"/>
        <c:axId val="982385872"/>
      </c:barChart>
      <c:catAx>
        <c:axId val="9823733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82385872"/>
        <c:crosses val="autoZero"/>
        <c:auto val="1"/>
        <c:lblAlgn val="ctr"/>
        <c:lblOffset val="100"/>
        <c:noMultiLvlLbl val="0"/>
      </c:catAx>
      <c:valAx>
        <c:axId val="982385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/>
                  <a:t>PJ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823733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NZ"/>
              <a:t>(b)</a:t>
            </a:r>
          </a:p>
        </c:rich>
      </c:tx>
      <c:layout>
        <c:manualLayout>
          <c:xMode val="edge"/>
          <c:yMode val="edge"/>
          <c:x val="1.0309629629629617E-2"/>
          <c:y val="1.6537962962962966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2676032014960215"/>
          <c:y val="6.5687645687645707E-2"/>
          <c:w val="0.6885325925925927"/>
          <c:h val="0.7281682098765431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GlobalGreenRush!$A$37</c:f>
              <c:strCache>
                <c:ptCount val="1"/>
                <c:pt idx="0">
                  <c:v>Solid fuels</c:v>
                </c:pt>
              </c:strCache>
            </c:strRef>
          </c:tx>
          <c:spPr>
            <a:solidFill>
              <a:srgbClr val="4A626F"/>
            </a:solidFill>
            <a:ln>
              <a:noFill/>
            </a:ln>
            <a:effectLst/>
          </c:spPr>
          <c:invertIfNegative val="0"/>
          <c:cat>
            <c:numRef>
              <c:f>GlobalGreenRush!$D$36:$AC$36</c:f>
              <c:numCache>
                <c:formatCode>General</c:formatCode>
                <c:ptCount val="2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</c:numCache>
            </c:numRef>
          </c:cat>
          <c:val>
            <c:numRef>
              <c:f>GlobalGreenRush!$D$37:$AC$37</c:f>
              <c:numCache>
                <c:formatCode>0.00</c:formatCode>
                <c:ptCount val="26"/>
                <c:pt idx="0">
                  <c:v>15.182684804288638</c:v>
                </c:pt>
                <c:pt idx="1">
                  <c:v>15.119855471295581</c:v>
                </c:pt>
                <c:pt idx="2">
                  <c:v>14.964613196520226</c:v>
                </c:pt>
                <c:pt idx="3">
                  <c:v>14.644392070197471</c:v>
                </c:pt>
                <c:pt idx="4">
                  <c:v>14.117358958496125</c:v>
                </c:pt>
                <c:pt idx="5">
                  <c:v>13.298038965559908</c:v>
                </c:pt>
                <c:pt idx="6">
                  <c:v>12.133916897871947</c:v>
                </c:pt>
                <c:pt idx="7">
                  <c:v>10.617088692792914</c:v>
                </c:pt>
                <c:pt idx="8">
                  <c:v>8.8516731754854039</c:v>
                </c:pt>
                <c:pt idx="9">
                  <c:v>7.0081546471368741</c:v>
                </c:pt>
                <c:pt idx="10">
                  <c:v>5.3010460209060009</c:v>
                </c:pt>
                <c:pt idx="11">
                  <c:v>3.8998374030974672</c:v>
                </c:pt>
                <c:pt idx="12">
                  <c:v>2.8435466777427321</c:v>
                </c:pt>
                <c:pt idx="13">
                  <c:v>2.1000702048262183</c:v>
                </c:pt>
                <c:pt idx="14">
                  <c:v>1.6023538631351253</c:v>
                </c:pt>
                <c:pt idx="15">
                  <c:v>1.2829299966978041</c:v>
                </c:pt>
                <c:pt idx="16">
                  <c:v>1.083500393629196</c:v>
                </c:pt>
                <c:pt idx="17">
                  <c:v>0.96171144240991735</c:v>
                </c:pt>
                <c:pt idx="18">
                  <c:v>0.8895069644973671</c:v>
                </c:pt>
                <c:pt idx="19">
                  <c:v>0.84838134948080901</c:v>
                </c:pt>
                <c:pt idx="20">
                  <c:v>0.8264240574001529</c:v>
                </c:pt>
                <c:pt idx="21">
                  <c:v>0.81632982035989277</c:v>
                </c:pt>
                <c:pt idx="22">
                  <c:v>0.81380477290012676</c:v>
                </c:pt>
                <c:pt idx="23">
                  <c:v>0.81590937593060187</c:v>
                </c:pt>
                <c:pt idx="24">
                  <c:v>0.82068398783625895</c:v>
                </c:pt>
                <c:pt idx="25">
                  <c:v>0.82711345231086109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3F9-4208-A2A9-3B3DB9CA1E7E}"/>
            </c:ext>
          </c:extLst>
        </c:ser>
        <c:ser>
          <c:idx val="1"/>
          <c:order val="1"/>
          <c:tx>
            <c:strRef>
              <c:f>GlobalGreenRush!$A$38</c:f>
              <c:strCache>
                <c:ptCount val="1"/>
                <c:pt idx="0">
                  <c:v>Natural gas</c:v>
                </c:pt>
              </c:strCache>
            </c:strRef>
          </c:tx>
          <c:spPr>
            <a:solidFill>
              <a:srgbClr val="00ADEF"/>
            </a:solidFill>
            <a:ln>
              <a:noFill/>
            </a:ln>
            <a:effectLst/>
          </c:spPr>
          <c:invertIfNegative val="0"/>
          <c:cat>
            <c:numRef>
              <c:f>GlobalGreenRush!$D$36:$AC$36</c:f>
              <c:numCache>
                <c:formatCode>General</c:formatCode>
                <c:ptCount val="2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</c:numCache>
            </c:numRef>
          </c:cat>
          <c:val>
            <c:numRef>
              <c:f>GlobalGreenRush!$D$38:$AC$38</c:f>
              <c:numCache>
                <c:formatCode>0.00</c:formatCode>
                <c:ptCount val="26"/>
                <c:pt idx="0">
                  <c:v>36.34374353692624</c:v>
                </c:pt>
                <c:pt idx="1">
                  <c:v>36.410260262175619</c:v>
                </c:pt>
                <c:pt idx="2">
                  <c:v>36.177927235653669</c:v>
                </c:pt>
                <c:pt idx="3">
                  <c:v>35.497531141367482</c:v>
                </c:pt>
                <c:pt idx="4">
                  <c:v>34.196572822100237</c:v>
                </c:pt>
                <c:pt idx="5">
                  <c:v>31.989588034313421</c:v>
                </c:pt>
                <c:pt idx="6">
                  <c:v>28.718797993828982</c:v>
                </c:pt>
                <c:pt idx="7">
                  <c:v>24.548073258726177</c:v>
                </c:pt>
                <c:pt idx="8">
                  <c:v>19.987090668449284</c:v>
                </c:pt>
                <c:pt idx="9">
                  <c:v>15.534907412139665</c:v>
                </c:pt>
                <c:pt idx="10">
                  <c:v>11.565174997660154</c:v>
                </c:pt>
                <c:pt idx="11">
                  <c:v>8.318505842658741</c:v>
                </c:pt>
                <c:pt idx="12">
                  <c:v>5.8384778349758664</c:v>
                </c:pt>
                <c:pt idx="13">
                  <c:v>4.0541849020102942</c:v>
                </c:pt>
                <c:pt idx="14">
                  <c:v>2.829006595513738</c:v>
                </c:pt>
                <c:pt idx="15">
                  <c:v>2.0173956885254034</c:v>
                </c:pt>
                <c:pt idx="16">
                  <c:v>1.4916803888651953</c:v>
                </c:pt>
                <c:pt idx="17">
                  <c:v>1.1565428129527136</c:v>
                </c:pt>
                <c:pt idx="18">
                  <c:v>0.94508924800152505</c:v>
                </c:pt>
                <c:pt idx="19">
                  <c:v>0.81281521166106419</c:v>
                </c:pt>
                <c:pt idx="20">
                  <c:v>0.73097475650054999</c:v>
                </c:pt>
                <c:pt idx="21">
                  <c:v>0.68096783923506155</c:v>
                </c:pt>
                <c:pt idx="22">
                  <c:v>0.65132040297540983</c:v>
                </c:pt>
                <c:pt idx="23">
                  <c:v>0.63467538392905698</c:v>
                </c:pt>
                <c:pt idx="24">
                  <c:v>0.62617147962524367</c:v>
                </c:pt>
                <c:pt idx="25">
                  <c:v>0.62292754218088131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3F9-4208-A2A9-3B3DB9CA1E7E}"/>
            </c:ext>
          </c:extLst>
        </c:ser>
        <c:ser>
          <c:idx val="2"/>
          <c:order val="2"/>
          <c:tx>
            <c:strRef>
              <c:f>GlobalGreenRush!$A$39</c:f>
              <c:strCache>
                <c:ptCount val="1"/>
                <c:pt idx="0">
                  <c:v>Renewables</c:v>
                </c:pt>
              </c:strCache>
            </c:strRef>
          </c:tx>
          <c:spPr>
            <a:solidFill>
              <a:srgbClr val="99CA3B"/>
            </a:solidFill>
            <a:ln>
              <a:noFill/>
            </a:ln>
            <a:effectLst/>
          </c:spPr>
          <c:invertIfNegative val="0"/>
          <c:cat>
            <c:numRef>
              <c:f>GlobalGreenRush!$D$36:$AC$36</c:f>
              <c:numCache>
                <c:formatCode>General</c:formatCode>
                <c:ptCount val="2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</c:numCache>
            </c:numRef>
          </c:cat>
          <c:val>
            <c:numRef>
              <c:f>GlobalGreenRush!$D$39:$AC$39</c:f>
              <c:numCache>
                <c:formatCode>0.00</c:formatCode>
                <c:ptCount val="26"/>
                <c:pt idx="0">
                  <c:v>8.0010242085104437</c:v>
                </c:pt>
                <c:pt idx="1">
                  <c:v>8.2009700010633289</c:v>
                </c:pt>
                <c:pt idx="2">
                  <c:v>8.3705136608391175</c:v>
                </c:pt>
                <c:pt idx="3">
                  <c:v>8.516603674988998</c:v>
                </c:pt>
                <c:pt idx="4">
                  <c:v>8.655045819133651</c:v>
                </c:pt>
                <c:pt idx="5">
                  <c:v>8.7844760023911128</c:v>
                </c:pt>
                <c:pt idx="6">
                  <c:v>8.906098845958887</c:v>
                </c:pt>
                <c:pt idx="7">
                  <c:v>9.0241459509866484</c:v>
                </c:pt>
                <c:pt idx="8">
                  <c:v>9.1400557874142123</c:v>
                </c:pt>
                <c:pt idx="9">
                  <c:v>9.2526535193324584</c:v>
                </c:pt>
                <c:pt idx="10">
                  <c:v>9.3600282936744197</c:v>
                </c:pt>
                <c:pt idx="11">
                  <c:v>9.4814466114900267</c:v>
                </c:pt>
                <c:pt idx="12">
                  <c:v>9.6040782314189173</c:v>
                </c:pt>
                <c:pt idx="13">
                  <c:v>9.7266905375014172</c:v>
                </c:pt>
                <c:pt idx="14">
                  <c:v>9.8408004884918707</c:v>
                </c:pt>
                <c:pt idx="15">
                  <c:v>9.9563519078497311</c:v>
                </c:pt>
                <c:pt idx="16">
                  <c:v>10.078424212140249</c:v>
                </c:pt>
                <c:pt idx="17">
                  <c:v>10.202222164225477</c:v>
                </c:pt>
                <c:pt idx="18">
                  <c:v>10.329744112887285</c:v>
                </c:pt>
                <c:pt idx="19">
                  <c:v>10.463320550966118</c:v>
                </c:pt>
                <c:pt idx="20">
                  <c:v>10.598841718994027</c:v>
                </c:pt>
                <c:pt idx="21">
                  <c:v>10.738095896924156</c:v>
                </c:pt>
                <c:pt idx="22">
                  <c:v>10.879764267796361</c:v>
                </c:pt>
                <c:pt idx="23">
                  <c:v>11.026429355312695</c:v>
                </c:pt>
                <c:pt idx="24">
                  <c:v>11.164973473664867</c:v>
                </c:pt>
                <c:pt idx="25">
                  <c:v>11.2972016005274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3F9-4208-A2A9-3B3DB9CA1E7E}"/>
            </c:ext>
          </c:extLst>
        </c:ser>
        <c:ser>
          <c:idx val="3"/>
          <c:order val="3"/>
          <c:tx>
            <c:strRef>
              <c:f>GlobalGreenRush!$A$40</c:f>
              <c:strCache>
                <c:ptCount val="1"/>
                <c:pt idx="0">
                  <c:v>Biomass</c:v>
                </c:pt>
              </c:strCache>
            </c:strRef>
          </c:tx>
          <c:spPr>
            <a:solidFill>
              <a:srgbClr val="F6D00D"/>
            </a:solidFill>
            <a:ln>
              <a:noFill/>
            </a:ln>
            <a:effectLst/>
          </c:spPr>
          <c:invertIfNegative val="0"/>
          <c:cat>
            <c:numRef>
              <c:f>GlobalGreenRush!$D$36:$AC$36</c:f>
              <c:numCache>
                <c:formatCode>General</c:formatCode>
                <c:ptCount val="2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</c:numCache>
            </c:numRef>
          </c:cat>
          <c:val>
            <c:numRef>
              <c:f>GlobalGreenRush!$D$40:$AC$40</c:f>
              <c:numCache>
                <c:formatCode>0.00</c:formatCode>
                <c:ptCount val="26"/>
                <c:pt idx="0">
                  <c:v>27.321111713571774</c:v>
                </c:pt>
                <c:pt idx="1">
                  <c:v>28.047107520406119</c:v>
                </c:pt>
                <c:pt idx="2">
                  <c:v>28.663004431866309</c:v>
                </c:pt>
                <c:pt idx="3">
                  <c:v>29.245935724774576</c:v>
                </c:pt>
                <c:pt idx="4">
                  <c:v>29.888329882490954</c:v>
                </c:pt>
                <c:pt idx="5">
                  <c:v>30.634872615607669</c:v>
                </c:pt>
                <c:pt idx="6">
                  <c:v>31.523368579064705</c:v>
                </c:pt>
                <c:pt idx="7">
                  <c:v>32.554877849417373</c:v>
                </c:pt>
                <c:pt idx="8">
                  <c:v>33.655101134687733</c:v>
                </c:pt>
                <c:pt idx="9">
                  <c:v>34.679809990656331</c:v>
                </c:pt>
                <c:pt idx="10">
                  <c:v>35.479837219485901</c:v>
                </c:pt>
                <c:pt idx="11">
                  <c:v>36.099218060098444</c:v>
                </c:pt>
                <c:pt idx="12">
                  <c:v>36.50144802692094</c:v>
                </c:pt>
                <c:pt idx="13">
                  <c:v>36.764291555717605</c:v>
                </c:pt>
                <c:pt idx="14">
                  <c:v>36.936626848542716</c:v>
                </c:pt>
                <c:pt idx="15">
                  <c:v>37.119626988807795</c:v>
                </c:pt>
                <c:pt idx="16">
                  <c:v>37.351557133278234</c:v>
                </c:pt>
                <c:pt idx="17">
                  <c:v>37.626115616830702</c:v>
                </c:pt>
                <c:pt idx="18">
                  <c:v>37.943304649355127</c:v>
                </c:pt>
                <c:pt idx="19">
                  <c:v>38.30545263634378</c:v>
                </c:pt>
                <c:pt idx="20">
                  <c:v>38.706490651930125</c:v>
                </c:pt>
                <c:pt idx="21">
                  <c:v>39.139043571535581</c:v>
                </c:pt>
                <c:pt idx="22">
                  <c:v>39.604870293734876</c:v>
                </c:pt>
                <c:pt idx="23">
                  <c:v>40.115537252517541</c:v>
                </c:pt>
                <c:pt idx="24">
                  <c:v>40.617348300894356</c:v>
                </c:pt>
                <c:pt idx="25">
                  <c:v>41.107051467072132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3F9-4208-A2A9-3B3DB9CA1E7E}"/>
            </c:ext>
          </c:extLst>
        </c:ser>
        <c:ser>
          <c:idx val="4"/>
          <c:order val="4"/>
          <c:tx>
            <c:strRef>
              <c:f>GlobalGreenRush!$A$41</c:f>
              <c:strCache>
                <c:ptCount val="1"/>
                <c:pt idx="0">
                  <c:v>Electricity</c:v>
                </c:pt>
              </c:strCache>
            </c:strRef>
          </c:tx>
          <c:spPr>
            <a:solidFill>
              <a:srgbClr val="028442"/>
            </a:solidFill>
            <a:ln>
              <a:noFill/>
            </a:ln>
            <a:effectLst/>
          </c:spPr>
          <c:invertIfNegative val="0"/>
          <c:cat>
            <c:numRef>
              <c:f>GlobalGreenRush!$D$36:$AC$36</c:f>
              <c:numCache>
                <c:formatCode>General</c:formatCode>
                <c:ptCount val="2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</c:numCache>
            </c:numRef>
          </c:cat>
          <c:val>
            <c:numRef>
              <c:f>GlobalGreenRush!$D$41:$AC$41</c:f>
              <c:numCache>
                <c:formatCode>0.00</c:formatCode>
                <c:ptCount val="26"/>
                <c:pt idx="0">
                  <c:v>137.64278517598814</c:v>
                </c:pt>
                <c:pt idx="1">
                  <c:v>140.68187134377874</c:v>
                </c:pt>
                <c:pt idx="2">
                  <c:v>145.09748814739103</c:v>
                </c:pt>
                <c:pt idx="3">
                  <c:v>150.09881311726946</c:v>
                </c:pt>
                <c:pt idx="4">
                  <c:v>156.13848015754974</c:v>
                </c:pt>
                <c:pt idx="5">
                  <c:v>162.61580111419511</c:v>
                </c:pt>
                <c:pt idx="6">
                  <c:v>171.60474571121119</c:v>
                </c:pt>
                <c:pt idx="7">
                  <c:v>182.07089519746927</c:v>
                </c:pt>
                <c:pt idx="8">
                  <c:v>192.65770207694163</c:v>
                </c:pt>
                <c:pt idx="9">
                  <c:v>204.54511543059999</c:v>
                </c:pt>
                <c:pt idx="10">
                  <c:v>216.25149327701789</c:v>
                </c:pt>
                <c:pt idx="11">
                  <c:v>226.5258216703244</c:v>
                </c:pt>
                <c:pt idx="12">
                  <c:v>235.89952889353765</c:v>
                </c:pt>
                <c:pt idx="13">
                  <c:v>244.19919460707089</c:v>
                </c:pt>
                <c:pt idx="14">
                  <c:v>251.38930913239452</c:v>
                </c:pt>
                <c:pt idx="15">
                  <c:v>257.73975214379033</c:v>
                </c:pt>
                <c:pt idx="16">
                  <c:v>264.33829757030679</c:v>
                </c:pt>
                <c:pt idx="17">
                  <c:v>269.5283551389312</c:v>
                </c:pt>
                <c:pt idx="18">
                  <c:v>274.36293787571742</c:v>
                </c:pt>
                <c:pt idx="19">
                  <c:v>278.91504807996233</c:v>
                </c:pt>
                <c:pt idx="20">
                  <c:v>283.32494355889031</c:v>
                </c:pt>
                <c:pt idx="21">
                  <c:v>288.42250491193738</c:v>
                </c:pt>
                <c:pt idx="22">
                  <c:v>292.41405537266877</c:v>
                </c:pt>
                <c:pt idx="23">
                  <c:v>296.26691937876251</c:v>
                </c:pt>
                <c:pt idx="24">
                  <c:v>299.95644461301822</c:v>
                </c:pt>
                <c:pt idx="25">
                  <c:v>304.51800724151474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D3F9-4208-A2A9-3B3DB9CA1E7E}"/>
            </c:ext>
          </c:extLst>
        </c:ser>
        <c:ser>
          <c:idx val="5"/>
          <c:order val="5"/>
          <c:tx>
            <c:strRef>
              <c:f>GlobalGreenRush!$A$42</c:f>
              <c:strCache>
                <c:ptCount val="1"/>
                <c:pt idx="0">
                  <c:v>Oil products</c:v>
                </c:pt>
              </c:strCache>
            </c:strRef>
          </c:tx>
          <c:spPr>
            <a:solidFill>
              <a:srgbClr val="EC7D2E"/>
            </a:solidFill>
            <a:ln>
              <a:noFill/>
            </a:ln>
            <a:effectLst/>
          </c:spPr>
          <c:invertIfNegative val="0"/>
          <c:cat>
            <c:numRef>
              <c:f>GlobalGreenRush!$D$36:$AC$36</c:f>
              <c:numCache>
                <c:formatCode>General</c:formatCode>
                <c:ptCount val="2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</c:numCache>
            </c:numRef>
          </c:cat>
          <c:val>
            <c:numRef>
              <c:f>GlobalGreenRush!$D$42:$AC$42</c:f>
              <c:numCache>
                <c:formatCode>0.00</c:formatCode>
                <c:ptCount val="26"/>
                <c:pt idx="0">
                  <c:v>98.381420644217485</c:v>
                </c:pt>
                <c:pt idx="1">
                  <c:v>97.989175551980935</c:v>
                </c:pt>
                <c:pt idx="2">
                  <c:v>97.464916899211474</c:v>
                </c:pt>
                <c:pt idx="3">
                  <c:v>96.646390315425961</c:v>
                </c:pt>
                <c:pt idx="4">
                  <c:v>95.549240599528176</c:v>
                </c:pt>
                <c:pt idx="5">
                  <c:v>94.043553003154713</c:v>
                </c:pt>
                <c:pt idx="6">
                  <c:v>92.092495207862186</c:v>
                </c:pt>
                <c:pt idx="7">
                  <c:v>89.570583990854288</c:v>
                </c:pt>
                <c:pt idx="8">
                  <c:v>86.425636064534757</c:v>
                </c:pt>
                <c:pt idx="9">
                  <c:v>82.687105389884266</c:v>
                </c:pt>
                <c:pt idx="10">
                  <c:v>78.46391832693368</c:v>
                </c:pt>
                <c:pt idx="11">
                  <c:v>73.975897588051367</c:v>
                </c:pt>
                <c:pt idx="12">
                  <c:v>69.345054627177944</c:v>
                </c:pt>
                <c:pt idx="13">
                  <c:v>64.627173485128495</c:v>
                </c:pt>
                <c:pt idx="14">
                  <c:v>59.812083085774233</c:v>
                </c:pt>
                <c:pt idx="15">
                  <c:v>54.919071555279892</c:v>
                </c:pt>
                <c:pt idx="16">
                  <c:v>49.967178624594936</c:v>
                </c:pt>
                <c:pt idx="17">
                  <c:v>45.059326964612175</c:v>
                </c:pt>
                <c:pt idx="18">
                  <c:v>40.372006313863295</c:v>
                </c:pt>
                <c:pt idx="19">
                  <c:v>36.101209830619183</c:v>
                </c:pt>
                <c:pt idx="20">
                  <c:v>32.333748688664407</c:v>
                </c:pt>
                <c:pt idx="21">
                  <c:v>29.111705801762739</c:v>
                </c:pt>
                <c:pt idx="22">
                  <c:v>26.414372697242229</c:v>
                </c:pt>
                <c:pt idx="23">
                  <c:v>24.179225390994116</c:v>
                </c:pt>
                <c:pt idx="24">
                  <c:v>22.363815158959113</c:v>
                </c:pt>
                <c:pt idx="25">
                  <c:v>20.853530139399993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D3F9-4208-A2A9-3B3DB9CA1E7E}"/>
            </c:ext>
          </c:extLst>
        </c:ser>
        <c:ser>
          <c:idx val="6"/>
          <c:order val="6"/>
          <c:tx>
            <c:strRef>
              <c:f>GlobalGreenRush!$A$43</c:f>
              <c:strCache>
                <c:ptCount val="1"/>
                <c:pt idx="0">
                  <c:v>eFuels</c:v>
                </c:pt>
              </c:strCache>
            </c:strRef>
          </c:tx>
          <c:spPr>
            <a:solidFill>
              <a:srgbClr val="8051A0"/>
            </a:solidFill>
            <a:ln>
              <a:noFill/>
            </a:ln>
            <a:effectLst/>
          </c:spPr>
          <c:invertIfNegative val="0"/>
          <c:cat>
            <c:numRef>
              <c:f>GlobalGreenRush!$D$36:$AC$36</c:f>
              <c:numCache>
                <c:formatCode>General</c:formatCode>
                <c:ptCount val="2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</c:numCache>
            </c:numRef>
          </c:cat>
          <c:val>
            <c:numRef>
              <c:f>GlobalGreenRush!$D$43:$AC$43</c:f>
              <c:numCache>
                <c:formatCode>0.00</c:formatCode>
                <c:ptCount val="26"/>
                <c:pt idx="0">
                  <c:v>0</c:v>
                </c:pt>
                <c:pt idx="1">
                  <c:v>0</c:v>
                </c:pt>
                <c:pt idx="2">
                  <c:v>1.5071127927040748E-2</c:v>
                </c:pt>
                <c:pt idx="3">
                  <c:v>3.6825141356087998E-2</c:v>
                </c:pt>
                <c:pt idx="4">
                  <c:v>6.7909424545668298E-2</c:v>
                </c:pt>
                <c:pt idx="5">
                  <c:v>0.11171695058433259</c:v>
                </c:pt>
                <c:pt idx="6">
                  <c:v>0.2491505936100816</c:v>
                </c:pt>
                <c:pt idx="7">
                  <c:v>0.44813285572539563</c:v>
                </c:pt>
                <c:pt idx="8">
                  <c:v>0.73251174230345173</c:v>
                </c:pt>
                <c:pt idx="9">
                  <c:v>1.1341457289977155</c:v>
                </c:pt>
                <c:pt idx="10">
                  <c:v>1.6959062837215426</c:v>
                </c:pt>
                <c:pt idx="11">
                  <c:v>2.4730105411264436</c:v>
                </c:pt>
                <c:pt idx="12">
                  <c:v>3.5322472333086301</c:v>
                </c:pt>
                <c:pt idx="13">
                  <c:v>4.940401689320054</c:v>
                </c:pt>
                <c:pt idx="14">
                  <c:v>6.7432219608444957</c:v>
                </c:pt>
                <c:pt idx="15">
                  <c:v>8.9363486532781682</c:v>
                </c:pt>
                <c:pt idx="16">
                  <c:v>11.444877820829261</c:v>
                </c:pt>
                <c:pt idx="17">
                  <c:v>14.115227568119217</c:v>
                </c:pt>
                <c:pt idx="18">
                  <c:v>16.749702771787902</c:v>
                </c:pt>
                <c:pt idx="19">
                  <c:v>19.167975299888031</c:v>
                </c:pt>
                <c:pt idx="20">
                  <c:v>21.253460882951675</c:v>
                </c:pt>
                <c:pt idx="21">
                  <c:v>22.970345083128588</c:v>
                </c:pt>
                <c:pt idx="22">
                  <c:v>24.344642692432075</c:v>
                </c:pt>
                <c:pt idx="23">
                  <c:v>25.43455060775743</c:v>
                </c:pt>
                <c:pt idx="24">
                  <c:v>26.300039556648212</c:v>
                </c:pt>
                <c:pt idx="25">
                  <c:v>27.000814028869392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D3F9-4208-A2A9-3B3DB9CA1E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982373392"/>
        <c:axId val="982385872"/>
      </c:barChart>
      <c:catAx>
        <c:axId val="9823733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82385872"/>
        <c:crosses val="autoZero"/>
        <c:auto val="1"/>
        <c:lblAlgn val="ctr"/>
        <c:lblOffset val="100"/>
        <c:noMultiLvlLbl val="0"/>
      </c:catAx>
      <c:valAx>
        <c:axId val="982385872"/>
        <c:scaling>
          <c:orientation val="minMax"/>
          <c:max val="7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/>
                  <a:t>PJ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82373392"/>
        <c:crosses val="autoZero"/>
        <c:crossBetween val="between"/>
      </c:valAx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(a)</a:t>
            </a:r>
          </a:p>
        </c:rich>
      </c:tx>
      <c:layout>
        <c:manualLayout>
          <c:xMode val="edge"/>
          <c:yMode val="edge"/>
          <c:x val="1.646499999999998E-2"/>
          <c:y val="3.1358024691358025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035407407407406"/>
          <c:y val="7.8395061728395068E-2"/>
          <c:w val="0.73252518518518506"/>
          <c:h val="0.7914759259259259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GlobalGreenRush!$A$67</c:f>
              <c:strCache>
                <c:ptCount val="1"/>
                <c:pt idx="0">
                  <c:v>Agriculture</c:v>
                </c:pt>
              </c:strCache>
            </c:strRef>
          </c:tx>
          <c:spPr>
            <a:solidFill>
              <a:srgbClr val="183E69"/>
            </a:solidFill>
            <a:ln>
              <a:noFill/>
            </a:ln>
            <a:effectLst/>
          </c:spPr>
          <c:invertIfNegative val="0"/>
          <c:cat>
            <c:numRef>
              <c:f>GlobalGreenRush!$B$66:$AC$66</c:f>
              <c:numCache>
                <c:formatCode>General</c:formatCode>
                <c:ptCount val="28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  <c:pt idx="13">
                  <c:v>2036</c:v>
                </c:pt>
                <c:pt idx="14">
                  <c:v>2037</c:v>
                </c:pt>
                <c:pt idx="15">
                  <c:v>2038</c:v>
                </c:pt>
                <c:pt idx="16">
                  <c:v>2039</c:v>
                </c:pt>
                <c:pt idx="17">
                  <c:v>2040</c:v>
                </c:pt>
                <c:pt idx="18">
                  <c:v>2041</c:v>
                </c:pt>
                <c:pt idx="19">
                  <c:v>2042</c:v>
                </c:pt>
                <c:pt idx="20">
                  <c:v>2043</c:v>
                </c:pt>
                <c:pt idx="21">
                  <c:v>2044</c:v>
                </c:pt>
                <c:pt idx="22">
                  <c:v>2045</c:v>
                </c:pt>
                <c:pt idx="23">
                  <c:v>2046</c:v>
                </c:pt>
                <c:pt idx="24">
                  <c:v>2047</c:v>
                </c:pt>
                <c:pt idx="25">
                  <c:v>2048</c:v>
                </c:pt>
                <c:pt idx="26">
                  <c:v>2049</c:v>
                </c:pt>
                <c:pt idx="27">
                  <c:v>2050</c:v>
                </c:pt>
              </c:numCache>
            </c:numRef>
          </c:cat>
          <c:val>
            <c:numRef>
              <c:f>GlobalGreenRush!$B$67:$AC$67</c:f>
              <c:numCache>
                <c:formatCode>0.00</c:formatCode>
                <c:ptCount val="28"/>
                <c:pt idx="0">
                  <c:v>2.5571692836110542</c:v>
                </c:pt>
                <c:pt idx="1">
                  <c:v>2.6455230198690898</c:v>
                </c:pt>
                <c:pt idx="2">
                  <c:v>2.696964638383835</c:v>
                </c:pt>
                <c:pt idx="3">
                  <c:v>2.7316659291101439</c:v>
                </c:pt>
                <c:pt idx="4">
                  <c:v>2.7862140668811239</c:v>
                </c:pt>
                <c:pt idx="5">
                  <c:v>2.8800374258889194</c:v>
                </c:pt>
                <c:pt idx="6">
                  <c:v>3.0006897904499943</c:v>
                </c:pt>
                <c:pt idx="7">
                  <c:v>3.147672867613986</c:v>
                </c:pt>
                <c:pt idx="8">
                  <c:v>3.3190779174277059</c:v>
                </c:pt>
                <c:pt idx="9">
                  <c:v>3.506749485949463</c:v>
                </c:pt>
                <c:pt idx="10">
                  <c:v>3.7146935009937758</c:v>
                </c:pt>
                <c:pt idx="11">
                  <c:v>3.9372235242636133</c:v>
                </c:pt>
                <c:pt idx="12">
                  <c:v>4.1836165737818742</c:v>
                </c:pt>
                <c:pt idx="13">
                  <c:v>4.4744808021021507</c:v>
                </c:pt>
                <c:pt idx="14">
                  <c:v>4.812167870412007</c:v>
                </c:pt>
                <c:pt idx="15">
                  <c:v>5.1945418717574432</c:v>
                </c:pt>
                <c:pt idx="16">
                  <c:v>5.6141858237349167</c:v>
                </c:pt>
                <c:pt idx="17">
                  <c:v>6.0576278030536264</c:v>
                </c:pt>
                <c:pt idx="18">
                  <c:v>6.5834079182230409</c:v>
                </c:pt>
                <c:pt idx="19">
                  <c:v>7.116623184922342</c:v>
                </c:pt>
                <c:pt idx="20">
                  <c:v>7.6265350692903011</c:v>
                </c:pt>
                <c:pt idx="21">
                  <c:v>8.0889801135831618</c:v>
                </c:pt>
                <c:pt idx="22">
                  <c:v>8.5058529660023616</c:v>
                </c:pt>
                <c:pt idx="23">
                  <c:v>8.8479988395109856</c:v>
                </c:pt>
                <c:pt idx="24">
                  <c:v>9.1212917420386006</c:v>
                </c:pt>
                <c:pt idx="25">
                  <c:v>9.3375705246583962</c:v>
                </c:pt>
                <c:pt idx="26">
                  <c:v>9.51600032061509</c:v>
                </c:pt>
                <c:pt idx="27">
                  <c:v>9.6638942021851992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50-4E08-98D8-15E11B471761}"/>
            </c:ext>
          </c:extLst>
        </c:ser>
        <c:ser>
          <c:idx val="1"/>
          <c:order val="1"/>
          <c:tx>
            <c:strRef>
              <c:f>GlobalGreenRush!$A$68</c:f>
              <c:strCache>
                <c:ptCount val="1"/>
                <c:pt idx="0">
                  <c:v>Commercial</c:v>
                </c:pt>
              </c:strCache>
            </c:strRef>
          </c:tx>
          <c:spPr>
            <a:solidFill>
              <a:srgbClr val="00879D"/>
            </a:solidFill>
            <a:ln>
              <a:noFill/>
            </a:ln>
            <a:effectLst/>
          </c:spPr>
          <c:invertIfNegative val="0"/>
          <c:cat>
            <c:numRef>
              <c:f>GlobalGreenRush!$B$66:$AC$66</c:f>
              <c:numCache>
                <c:formatCode>General</c:formatCode>
                <c:ptCount val="28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  <c:pt idx="13">
                  <c:v>2036</c:v>
                </c:pt>
                <c:pt idx="14">
                  <c:v>2037</c:v>
                </c:pt>
                <c:pt idx="15">
                  <c:v>2038</c:v>
                </c:pt>
                <c:pt idx="16">
                  <c:v>2039</c:v>
                </c:pt>
                <c:pt idx="17">
                  <c:v>2040</c:v>
                </c:pt>
                <c:pt idx="18">
                  <c:v>2041</c:v>
                </c:pt>
                <c:pt idx="19">
                  <c:v>2042</c:v>
                </c:pt>
                <c:pt idx="20">
                  <c:v>2043</c:v>
                </c:pt>
                <c:pt idx="21">
                  <c:v>2044</c:v>
                </c:pt>
                <c:pt idx="22">
                  <c:v>2045</c:v>
                </c:pt>
                <c:pt idx="23">
                  <c:v>2046</c:v>
                </c:pt>
                <c:pt idx="24">
                  <c:v>2047</c:v>
                </c:pt>
                <c:pt idx="25">
                  <c:v>2048</c:v>
                </c:pt>
                <c:pt idx="26">
                  <c:v>2049</c:v>
                </c:pt>
                <c:pt idx="27">
                  <c:v>2050</c:v>
                </c:pt>
              </c:numCache>
            </c:numRef>
          </c:cat>
          <c:val>
            <c:numRef>
              <c:f>GlobalGreenRush!$B$68:$AC$68</c:f>
              <c:numCache>
                <c:formatCode>0.00</c:formatCode>
                <c:ptCount val="28"/>
                <c:pt idx="0">
                  <c:v>9.4201980783320813</c:v>
                </c:pt>
                <c:pt idx="1">
                  <c:v>9.3689643916352559</c:v>
                </c:pt>
                <c:pt idx="2">
                  <c:v>9.8447853813135815</c:v>
                </c:pt>
                <c:pt idx="3">
                  <c:v>10.02516608015436</c:v>
                </c:pt>
                <c:pt idx="4">
                  <c:v>10.476944487532089</c:v>
                </c:pt>
                <c:pt idx="5">
                  <c:v>10.931930364719122</c:v>
                </c:pt>
                <c:pt idx="6">
                  <c:v>11.414026428648995</c:v>
                </c:pt>
                <c:pt idx="7">
                  <c:v>11.672386687449489</c:v>
                </c:pt>
                <c:pt idx="8">
                  <c:v>12.221432348170307</c:v>
                </c:pt>
                <c:pt idx="9">
                  <c:v>12.817482006145983</c:v>
                </c:pt>
                <c:pt idx="10">
                  <c:v>13.206060305213622</c:v>
                </c:pt>
                <c:pt idx="11">
                  <c:v>13.881557941342471</c:v>
                </c:pt>
                <c:pt idx="12">
                  <c:v>14.565811616844531</c:v>
                </c:pt>
                <c:pt idx="13">
                  <c:v>14.967145975977191</c:v>
                </c:pt>
                <c:pt idx="14">
                  <c:v>15.3303145969795</c:v>
                </c:pt>
                <c:pt idx="15">
                  <c:v>15.650367258242799</c:v>
                </c:pt>
                <c:pt idx="16">
                  <c:v>15.928446701328674</c:v>
                </c:pt>
                <c:pt idx="17">
                  <c:v>16.179076335219676</c:v>
                </c:pt>
                <c:pt idx="18">
                  <c:v>16.667670074941725</c:v>
                </c:pt>
                <c:pt idx="19">
                  <c:v>16.885859776032767</c:v>
                </c:pt>
                <c:pt idx="20">
                  <c:v>17.091887497744864</c:v>
                </c:pt>
                <c:pt idx="21">
                  <c:v>17.289804684169258</c:v>
                </c:pt>
                <c:pt idx="22">
                  <c:v>17.48053886014921</c:v>
                </c:pt>
                <c:pt idx="23">
                  <c:v>17.921276345082983</c:v>
                </c:pt>
                <c:pt idx="24">
                  <c:v>18.105249032647748</c:v>
                </c:pt>
                <c:pt idx="25">
                  <c:v>18.289087441662431</c:v>
                </c:pt>
                <c:pt idx="26">
                  <c:v>18.471279766091786</c:v>
                </c:pt>
                <c:pt idx="27">
                  <c:v>18.912646936976646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150-4E08-98D8-15E11B471761}"/>
            </c:ext>
          </c:extLst>
        </c:ser>
        <c:ser>
          <c:idx val="2"/>
          <c:order val="2"/>
          <c:tx>
            <c:strRef>
              <c:f>GlobalGreenRush!$A$69</c:f>
              <c:strCache>
                <c:ptCount val="1"/>
                <c:pt idx="0">
                  <c:v>Industrial</c:v>
                </c:pt>
              </c:strCache>
            </c:strRef>
          </c:tx>
          <c:spPr>
            <a:solidFill>
              <a:srgbClr val="2AADE3"/>
            </a:solidFill>
            <a:ln>
              <a:noFill/>
            </a:ln>
            <a:effectLst/>
          </c:spPr>
          <c:invertIfNegative val="0"/>
          <c:cat>
            <c:numRef>
              <c:f>GlobalGreenRush!$B$66:$AC$66</c:f>
              <c:numCache>
                <c:formatCode>General</c:formatCode>
                <c:ptCount val="28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  <c:pt idx="13">
                  <c:v>2036</c:v>
                </c:pt>
                <c:pt idx="14">
                  <c:v>2037</c:v>
                </c:pt>
                <c:pt idx="15">
                  <c:v>2038</c:v>
                </c:pt>
                <c:pt idx="16">
                  <c:v>2039</c:v>
                </c:pt>
                <c:pt idx="17">
                  <c:v>2040</c:v>
                </c:pt>
                <c:pt idx="18">
                  <c:v>2041</c:v>
                </c:pt>
                <c:pt idx="19">
                  <c:v>2042</c:v>
                </c:pt>
                <c:pt idx="20">
                  <c:v>2043</c:v>
                </c:pt>
                <c:pt idx="21">
                  <c:v>2044</c:v>
                </c:pt>
                <c:pt idx="22">
                  <c:v>2045</c:v>
                </c:pt>
                <c:pt idx="23">
                  <c:v>2046</c:v>
                </c:pt>
                <c:pt idx="24">
                  <c:v>2047</c:v>
                </c:pt>
                <c:pt idx="25">
                  <c:v>2048</c:v>
                </c:pt>
                <c:pt idx="26">
                  <c:v>2049</c:v>
                </c:pt>
                <c:pt idx="27">
                  <c:v>2050</c:v>
                </c:pt>
              </c:numCache>
            </c:numRef>
          </c:cat>
          <c:val>
            <c:numRef>
              <c:f>GlobalGreenRush!$B$69:$AC$69</c:f>
              <c:numCache>
                <c:formatCode>0.00</c:formatCode>
                <c:ptCount val="28"/>
                <c:pt idx="0">
                  <c:v>13.204633642902159</c:v>
                </c:pt>
                <c:pt idx="1">
                  <c:v>13.031347923627179</c:v>
                </c:pt>
                <c:pt idx="2">
                  <c:v>13.517089002242196</c:v>
                </c:pt>
                <c:pt idx="3">
                  <c:v>13.708208055525022</c:v>
                </c:pt>
                <c:pt idx="4">
                  <c:v>14.159652788930522</c:v>
                </c:pt>
                <c:pt idx="5">
                  <c:v>14.480201599542628</c:v>
                </c:pt>
                <c:pt idx="6">
                  <c:v>14.897067877541424</c:v>
                </c:pt>
                <c:pt idx="7">
                  <c:v>16.237941779055713</c:v>
                </c:pt>
                <c:pt idx="8">
                  <c:v>16.92961426489331</c:v>
                </c:pt>
                <c:pt idx="9">
                  <c:v>17.770742435705266</c:v>
                </c:pt>
                <c:pt idx="10">
                  <c:v>18.724995769120081</c:v>
                </c:pt>
                <c:pt idx="11">
                  <c:v>19.706714516871575</c:v>
                </c:pt>
                <c:pt idx="12">
                  <c:v>21.686039029110901</c:v>
                </c:pt>
                <c:pt idx="13">
                  <c:v>22.513319089253809</c:v>
                </c:pt>
                <c:pt idx="14">
                  <c:v>23.206426203252295</c:v>
                </c:pt>
                <c:pt idx="15">
                  <c:v>23.763524998815459</c:v>
                </c:pt>
                <c:pt idx="16">
                  <c:v>24.195283397790295</c:v>
                </c:pt>
                <c:pt idx="17">
                  <c:v>24.542640482821859</c:v>
                </c:pt>
                <c:pt idx="18">
                  <c:v>24.825604342851463</c:v>
                </c:pt>
                <c:pt idx="19">
                  <c:v>25.069547484362761</c:v>
                </c:pt>
                <c:pt idx="20">
                  <c:v>25.287574412602364</c:v>
                </c:pt>
                <c:pt idx="21">
                  <c:v>25.48577944281541</c:v>
                </c:pt>
                <c:pt idx="22">
                  <c:v>25.679514244203119</c:v>
                </c:pt>
                <c:pt idx="23">
                  <c:v>25.850496590407499</c:v>
                </c:pt>
                <c:pt idx="24">
                  <c:v>26.004358775927141</c:v>
                </c:pt>
                <c:pt idx="25">
                  <c:v>26.146794509901401</c:v>
                </c:pt>
                <c:pt idx="26">
                  <c:v>26.282845658534786</c:v>
                </c:pt>
                <c:pt idx="27">
                  <c:v>26.416098124433105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150-4E08-98D8-15E11B471761}"/>
            </c:ext>
          </c:extLst>
        </c:ser>
        <c:ser>
          <c:idx val="3"/>
          <c:order val="3"/>
          <c:tx>
            <c:strRef>
              <c:f>GlobalGreenRush!$A$70</c:f>
              <c:strCache>
                <c:ptCount val="1"/>
                <c:pt idx="0">
                  <c:v>Residential</c:v>
                </c:pt>
              </c:strCache>
            </c:strRef>
          </c:tx>
          <c:spPr>
            <a:solidFill>
              <a:srgbClr val="028442"/>
            </a:solidFill>
            <a:ln>
              <a:noFill/>
            </a:ln>
            <a:effectLst/>
          </c:spPr>
          <c:invertIfNegative val="0"/>
          <c:cat>
            <c:numRef>
              <c:f>GlobalGreenRush!$B$66:$AC$66</c:f>
              <c:numCache>
                <c:formatCode>General</c:formatCode>
                <c:ptCount val="28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  <c:pt idx="13">
                  <c:v>2036</c:v>
                </c:pt>
                <c:pt idx="14">
                  <c:v>2037</c:v>
                </c:pt>
                <c:pt idx="15">
                  <c:v>2038</c:v>
                </c:pt>
                <c:pt idx="16">
                  <c:v>2039</c:v>
                </c:pt>
                <c:pt idx="17">
                  <c:v>2040</c:v>
                </c:pt>
                <c:pt idx="18">
                  <c:v>2041</c:v>
                </c:pt>
                <c:pt idx="19">
                  <c:v>2042</c:v>
                </c:pt>
                <c:pt idx="20">
                  <c:v>2043</c:v>
                </c:pt>
                <c:pt idx="21">
                  <c:v>2044</c:v>
                </c:pt>
                <c:pt idx="22">
                  <c:v>2045</c:v>
                </c:pt>
                <c:pt idx="23">
                  <c:v>2046</c:v>
                </c:pt>
                <c:pt idx="24">
                  <c:v>2047</c:v>
                </c:pt>
                <c:pt idx="25">
                  <c:v>2048</c:v>
                </c:pt>
                <c:pt idx="26">
                  <c:v>2049</c:v>
                </c:pt>
                <c:pt idx="27">
                  <c:v>2050</c:v>
                </c:pt>
              </c:numCache>
            </c:numRef>
          </c:cat>
          <c:val>
            <c:numRef>
              <c:f>GlobalGreenRush!$B$70:$AC$70</c:f>
              <c:numCache>
                <c:formatCode>0.00</c:formatCode>
                <c:ptCount val="28"/>
                <c:pt idx="0">
                  <c:v>13.237252890826888</c:v>
                </c:pt>
                <c:pt idx="1">
                  <c:v>13.311167657645676</c:v>
                </c:pt>
                <c:pt idx="2">
                  <c:v>13.399551764745425</c:v>
                </c:pt>
                <c:pt idx="3">
                  <c:v>13.504849306889122</c:v>
                </c:pt>
                <c:pt idx="4">
                  <c:v>13.626471860740457</c:v>
                </c:pt>
                <c:pt idx="5">
                  <c:v>13.77424690442799</c:v>
                </c:pt>
                <c:pt idx="6">
                  <c:v>13.96610659768246</c:v>
                </c:pt>
                <c:pt idx="7">
                  <c:v>14.226481077958439</c:v>
                </c:pt>
                <c:pt idx="8">
                  <c:v>14.563236122632594</c:v>
                </c:pt>
                <c:pt idx="9">
                  <c:v>14.937589741173188</c:v>
                </c:pt>
                <c:pt idx="10">
                  <c:v>15.280468312621036</c:v>
                </c:pt>
                <c:pt idx="11">
                  <c:v>15.554098660346963</c:v>
                </c:pt>
                <c:pt idx="12">
                  <c:v>15.763476156788014</c:v>
                </c:pt>
                <c:pt idx="13">
                  <c:v>15.927700833413203</c:v>
                </c:pt>
                <c:pt idx="14">
                  <c:v>16.061448857983954</c:v>
                </c:pt>
                <c:pt idx="15">
                  <c:v>16.176304388891978</c:v>
                </c:pt>
                <c:pt idx="16">
                  <c:v>16.280894905637279</c:v>
                </c:pt>
                <c:pt idx="17">
                  <c:v>16.381850559883855</c:v>
                </c:pt>
                <c:pt idx="18">
                  <c:v>16.483676517743412</c:v>
                </c:pt>
                <c:pt idx="19">
                  <c:v>16.587221772469942</c:v>
                </c:pt>
                <c:pt idx="20">
                  <c:v>16.693393397319525</c:v>
                </c:pt>
                <c:pt idx="21">
                  <c:v>16.801374270875094</c:v>
                </c:pt>
                <c:pt idx="22">
                  <c:v>16.910759540558033</c:v>
                </c:pt>
                <c:pt idx="23">
                  <c:v>17.021184071645852</c:v>
                </c:pt>
                <c:pt idx="24">
                  <c:v>17.131808384104211</c:v>
                </c:pt>
                <c:pt idx="25">
                  <c:v>17.242739146360123</c:v>
                </c:pt>
                <c:pt idx="26">
                  <c:v>17.353586487253448</c:v>
                </c:pt>
                <c:pt idx="27">
                  <c:v>17.464298112671614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150-4E08-98D8-15E11B471761}"/>
            </c:ext>
          </c:extLst>
        </c:ser>
        <c:ser>
          <c:idx val="4"/>
          <c:order val="4"/>
          <c:tx>
            <c:strRef>
              <c:f>GlobalGreenRush!$A$71</c:f>
              <c:strCache>
                <c:ptCount val="1"/>
                <c:pt idx="0">
                  <c:v>Transport</c:v>
                </c:pt>
              </c:strCache>
            </c:strRef>
          </c:tx>
          <c:spPr>
            <a:solidFill>
              <a:srgbClr val="93C954"/>
            </a:solidFill>
            <a:ln>
              <a:noFill/>
            </a:ln>
            <a:effectLst/>
          </c:spPr>
          <c:invertIfNegative val="0"/>
          <c:cat>
            <c:numRef>
              <c:f>GlobalGreenRush!$B$66:$AC$66</c:f>
              <c:numCache>
                <c:formatCode>General</c:formatCode>
                <c:ptCount val="28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  <c:pt idx="13">
                  <c:v>2036</c:v>
                </c:pt>
                <c:pt idx="14">
                  <c:v>2037</c:v>
                </c:pt>
                <c:pt idx="15">
                  <c:v>2038</c:v>
                </c:pt>
                <c:pt idx="16">
                  <c:v>2039</c:v>
                </c:pt>
                <c:pt idx="17">
                  <c:v>2040</c:v>
                </c:pt>
                <c:pt idx="18">
                  <c:v>2041</c:v>
                </c:pt>
                <c:pt idx="19">
                  <c:v>2042</c:v>
                </c:pt>
                <c:pt idx="20">
                  <c:v>2043</c:v>
                </c:pt>
                <c:pt idx="21">
                  <c:v>2044</c:v>
                </c:pt>
                <c:pt idx="22">
                  <c:v>2045</c:v>
                </c:pt>
                <c:pt idx="23">
                  <c:v>2046</c:v>
                </c:pt>
                <c:pt idx="24">
                  <c:v>2047</c:v>
                </c:pt>
                <c:pt idx="25">
                  <c:v>2048</c:v>
                </c:pt>
                <c:pt idx="26">
                  <c:v>2049</c:v>
                </c:pt>
                <c:pt idx="27">
                  <c:v>2050</c:v>
                </c:pt>
              </c:numCache>
            </c:numRef>
          </c:cat>
          <c:val>
            <c:numRef>
              <c:f>GlobalGreenRush!$B$71:$AC$71</c:f>
              <c:numCache>
                <c:formatCode>0.00</c:formatCode>
                <c:ptCount val="28"/>
                <c:pt idx="0">
                  <c:v>0.30254706863056591</c:v>
                </c:pt>
                <c:pt idx="1">
                  <c:v>0.38926573598908099</c:v>
                </c:pt>
                <c:pt idx="2">
                  <c:v>0.48398241793824409</c:v>
                </c:pt>
                <c:pt idx="3">
                  <c:v>0.60708830076258147</c:v>
                </c:pt>
                <c:pt idx="4">
                  <c:v>0.75209234238777634</c:v>
                </c:pt>
                <c:pt idx="5">
                  <c:v>0.9242127592453806</c:v>
                </c:pt>
                <c:pt idx="6">
                  <c:v>1.132944777143571</c:v>
                </c:pt>
                <c:pt idx="7">
                  <c:v>1.3860536487010331</c:v>
                </c:pt>
                <c:pt idx="8">
                  <c:v>1.6955505351230424</c:v>
                </c:pt>
                <c:pt idx="9">
                  <c:v>2.0668135366334357</c:v>
                </c:pt>
                <c:pt idx="10">
                  <c:v>2.5020279463877988</c:v>
                </c:pt>
                <c:pt idx="11">
                  <c:v>2.9956453725994354</c:v>
                </c:pt>
                <c:pt idx="12">
                  <c:v>3.5336002224577245</c:v>
                </c:pt>
                <c:pt idx="13">
                  <c:v>4.1009362114589916</c:v>
                </c:pt>
                <c:pt idx="14">
                  <c:v>4.6786515417740926</c:v>
                </c:pt>
                <c:pt idx="15">
                  <c:v>5.2529642091258522</c:v>
                </c:pt>
                <c:pt idx="16">
                  <c:v>5.8130062669832236</c:v>
                </c:pt>
                <c:pt idx="17">
                  <c:v>6.3645904611122761</c:v>
                </c:pt>
                <c:pt idx="18">
                  <c:v>6.9062498105265648</c:v>
                </c:pt>
                <c:pt idx="19">
                  <c:v>7.4373338773441144</c:v>
                </c:pt>
                <c:pt idx="20">
                  <c:v>7.9598651269965917</c:v>
                </c:pt>
                <c:pt idx="21">
                  <c:v>8.4672122176782931</c:v>
                </c:pt>
                <c:pt idx="22">
                  <c:v>8.9596705803507657</c:v>
                </c:pt>
                <c:pt idx="23">
                  <c:v>9.4257604452333368</c:v>
                </c:pt>
                <c:pt idx="24">
                  <c:v>9.8575665253354128</c:v>
                </c:pt>
                <c:pt idx="25">
                  <c:v>10.252547291241433</c:v>
                </c:pt>
                <c:pt idx="26">
                  <c:v>10.59898041018115</c:v>
                </c:pt>
                <c:pt idx="27">
                  <c:v>10.919229059824129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150-4E08-98D8-15E11B4717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36575903"/>
        <c:axId val="536570143"/>
      </c:barChart>
      <c:catAx>
        <c:axId val="5365759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6570143"/>
        <c:crosses val="autoZero"/>
        <c:auto val="1"/>
        <c:lblAlgn val="ctr"/>
        <c:lblOffset val="100"/>
        <c:noMultiLvlLbl val="0"/>
      </c:catAx>
      <c:valAx>
        <c:axId val="5365701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/>
                  <a:t>TWh 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65759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964925925925928"/>
          <c:y val="0.33463425925925933"/>
          <c:w val="0.14035074074074075"/>
          <c:h val="0.3307314814814814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NZ"/>
              <a:t>(b)</a:t>
            </a:r>
          </a:p>
        </c:rich>
      </c:tx>
      <c:layout>
        <c:manualLayout>
          <c:xMode val="edge"/>
          <c:yMode val="edge"/>
          <c:x val="8.6451851851851533E-3"/>
          <c:y val="2.7438271604938273E-2"/>
        </c:manualLayout>
      </c:layout>
      <c:overlay val="1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2976148148148148"/>
          <c:y val="4.3117283950617286E-2"/>
          <c:w val="0.68403870370370357"/>
          <c:h val="0.83851296296296296"/>
        </c:manualLayout>
      </c:layout>
      <c:barChart>
        <c:barDir val="col"/>
        <c:grouping val="stacked"/>
        <c:varyColors val="0"/>
        <c:ser>
          <c:idx val="11"/>
          <c:order val="0"/>
          <c:tx>
            <c:strRef>
              <c:f>GlobalGreenRush!$A$106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rgbClr val="00879D"/>
            </a:solidFill>
            <a:ln>
              <a:noFill/>
            </a:ln>
            <a:effectLst/>
          </c:spPr>
          <c:invertIfNegative val="0"/>
          <c:cat>
            <c:numRef>
              <c:f>GlobalGreenRush!$D$94:$AC$94</c:f>
              <c:numCache>
                <c:formatCode>General</c:formatCode>
                <c:ptCount val="2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</c:numCache>
            </c:numRef>
          </c:cat>
          <c:val>
            <c:numRef>
              <c:f>GlobalGreenRush!$D$106:$AC$106</c:f>
              <c:numCache>
                <c:formatCode>0.00</c:formatCode>
                <c:ptCount val="26"/>
                <c:pt idx="0">
                  <c:v>10.392709588192179</c:v>
                </c:pt>
                <c:pt idx="1">
                  <c:v>10.490445311940082</c:v>
                </c:pt>
                <c:pt idx="2">
                  <c:v>10.582721930563221</c:v>
                </c:pt>
                <c:pt idx="3">
                  <c:v>10.666648919415749</c:v>
                </c:pt>
                <c:pt idx="4">
                  <c:v>10.751180895814777</c:v>
                </c:pt>
                <c:pt idx="5">
                  <c:v>10.833952454380768</c:v>
                </c:pt>
                <c:pt idx="6">
                  <c:v>10.913760872096274</c:v>
                </c:pt>
                <c:pt idx="7">
                  <c:v>10.991163627957114</c:v>
                </c:pt>
                <c:pt idx="8">
                  <c:v>11.067150742053528</c:v>
                </c:pt>
                <c:pt idx="9">
                  <c:v>11.140714376259965</c:v>
                </c:pt>
                <c:pt idx="10">
                  <c:v>11.211752081586363</c:v>
                </c:pt>
                <c:pt idx="11">
                  <c:v>11.283383336283498</c:v>
                </c:pt>
                <c:pt idx="12">
                  <c:v>11.354341106081627</c:v>
                </c:pt>
                <c:pt idx="13">
                  <c:v>11.423702492697117</c:v>
                </c:pt>
                <c:pt idx="14">
                  <c:v>11.488787565715347</c:v>
                </c:pt>
                <c:pt idx="15">
                  <c:v>11.552842176654318</c:v>
                </c:pt>
                <c:pt idx="16">
                  <c:v>11.617060005435757</c:v>
                </c:pt>
                <c:pt idx="17">
                  <c:v>11.679940788453909</c:v>
                </c:pt>
                <c:pt idx="18">
                  <c:v>11.741787599160972</c:v>
                </c:pt>
                <c:pt idx="19">
                  <c:v>11.802991983413161</c:v>
                </c:pt>
                <c:pt idx="20">
                  <c:v>11.864146426819856</c:v>
                </c:pt>
                <c:pt idx="21">
                  <c:v>11.924205551127429</c:v>
                </c:pt>
                <c:pt idx="22">
                  <c:v>11.983329851276469</c:v>
                </c:pt>
                <c:pt idx="23">
                  <c:v>12.042686543611383</c:v>
                </c:pt>
                <c:pt idx="24">
                  <c:v>12.100399120298277</c:v>
                </c:pt>
                <c:pt idx="25">
                  <c:v>12.15808241980239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EAF-4FA4-B3B9-C59822E8724E}"/>
            </c:ext>
          </c:extLst>
        </c:ser>
        <c:ser>
          <c:idx val="4"/>
          <c:order val="1"/>
          <c:tx>
            <c:strRef>
              <c:f>GlobalGreenRush!$A$105</c:f>
              <c:strCache>
                <c:ptCount val="1"/>
                <c:pt idx="0">
                  <c:v>Large industry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numRef>
              <c:f>GlobalGreenRush!$D$94:$AC$94</c:f>
              <c:numCache>
                <c:formatCode>General</c:formatCode>
                <c:ptCount val="2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</c:numCache>
            </c:numRef>
          </c:cat>
          <c:val>
            <c:numRef>
              <c:f>GlobalGreenRush!$D$105:$AC$105</c:f>
              <c:numCache>
                <c:formatCode>0.00</c:formatCode>
                <c:ptCount val="26"/>
                <c:pt idx="0">
                  <c:v>6.422682168982945</c:v>
                </c:pt>
                <c:pt idx="1">
                  <c:v>6.3796506187899453</c:v>
                </c:pt>
                <c:pt idx="2">
                  <c:v>6.5650159510792383</c:v>
                </c:pt>
                <c:pt idx="3">
                  <c:v>6.5650159510792383</c:v>
                </c:pt>
                <c:pt idx="4">
                  <c:v>6.5650159510792383</c:v>
                </c:pt>
                <c:pt idx="5">
                  <c:v>7.365015391319238</c:v>
                </c:pt>
                <c:pt idx="6">
                  <c:v>7.365015391319238</c:v>
                </c:pt>
                <c:pt idx="7">
                  <c:v>7.365015391319238</c:v>
                </c:pt>
                <c:pt idx="8">
                  <c:v>7.365015391319238</c:v>
                </c:pt>
                <c:pt idx="9">
                  <c:v>7.365015391319238</c:v>
                </c:pt>
                <c:pt idx="10">
                  <c:v>8.4278148315612658</c:v>
                </c:pt>
                <c:pt idx="11">
                  <c:v>8.4278148315612658</c:v>
                </c:pt>
                <c:pt idx="12">
                  <c:v>8.4278148315612658</c:v>
                </c:pt>
                <c:pt idx="13">
                  <c:v>8.4278148315612658</c:v>
                </c:pt>
                <c:pt idx="14">
                  <c:v>8.4278148315612658</c:v>
                </c:pt>
                <c:pt idx="15">
                  <c:v>8.4278148315612658</c:v>
                </c:pt>
                <c:pt idx="16">
                  <c:v>8.4278148315612658</c:v>
                </c:pt>
                <c:pt idx="17">
                  <c:v>8.4278148315612658</c:v>
                </c:pt>
                <c:pt idx="18">
                  <c:v>8.4278148315612658</c:v>
                </c:pt>
                <c:pt idx="19">
                  <c:v>8.4278148315612658</c:v>
                </c:pt>
                <c:pt idx="20">
                  <c:v>8.4278148315612658</c:v>
                </c:pt>
                <c:pt idx="21">
                  <c:v>8.4278148315612658</c:v>
                </c:pt>
                <c:pt idx="22">
                  <c:v>8.4278148315612658</c:v>
                </c:pt>
                <c:pt idx="23">
                  <c:v>8.4278148315612658</c:v>
                </c:pt>
                <c:pt idx="24">
                  <c:v>8.4278148315612658</c:v>
                </c:pt>
                <c:pt idx="25">
                  <c:v>8.4278148315612658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EAF-4FA4-B3B9-C59822E8724E}"/>
            </c:ext>
          </c:extLst>
        </c:ser>
        <c:ser>
          <c:idx val="5"/>
          <c:order val="2"/>
          <c:tx>
            <c:strRef>
              <c:f>GlobalGreenRush!$A$104</c:f>
              <c:strCache>
                <c:ptCount val="1"/>
                <c:pt idx="0">
                  <c:v>Motive power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cat>
            <c:numRef>
              <c:f>GlobalGreenRush!$D$94:$AC$94</c:f>
              <c:numCache>
                <c:formatCode>General</c:formatCode>
                <c:ptCount val="2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</c:numCache>
            </c:numRef>
          </c:cat>
          <c:val>
            <c:numRef>
              <c:f>GlobalGreenRush!$D$104:$AC$104</c:f>
              <c:numCache>
                <c:formatCode>0.00</c:formatCode>
                <c:ptCount val="26"/>
                <c:pt idx="0">
                  <c:v>6.398496252338707</c:v>
                </c:pt>
                <c:pt idx="1">
                  <c:v>6.5062343496921855</c:v>
                </c:pt>
                <c:pt idx="2">
                  <c:v>6.6187415394352875</c:v>
                </c:pt>
                <c:pt idx="3">
                  <c:v>6.7386105699596879</c:v>
                </c:pt>
                <c:pt idx="4">
                  <c:v>6.8797869628710258</c:v>
                </c:pt>
                <c:pt idx="5">
                  <c:v>7.0390833334962339</c:v>
                </c:pt>
                <c:pt idx="6">
                  <c:v>7.2148838335501413</c:v>
                </c:pt>
                <c:pt idx="7">
                  <c:v>7.4005391103533551</c:v>
                </c:pt>
                <c:pt idx="8">
                  <c:v>7.5990247557410955</c:v>
                </c:pt>
                <c:pt idx="9">
                  <c:v>7.8010819083075162</c:v>
                </c:pt>
                <c:pt idx="10">
                  <c:v>8.0050409125413395</c:v>
                </c:pt>
                <c:pt idx="11">
                  <c:v>8.2211350150177527</c:v>
                </c:pt>
                <c:pt idx="12">
                  <c:v>8.4361524846885168</c:v>
                </c:pt>
                <c:pt idx="13">
                  <c:v>8.6428540152024862</c:v>
                </c:pt>
                <c:pt idx="14">
                  <c:v>8.8323705747797323</c:v>
                </c:pt>
                <c:pt idx="15">
                  <c:v>9.0125837579796233</c:v>
                </c:pt>
                <c:pt idx="16">
                  <c:v>9.1837773625587715</c:v>
                </c:pt>
                <c:pt idx="17">
                  <c:v>9.3457387215817711</c:v>
                </c:pt>
                <c:pt idx="18">
                  <c:v>9.4977246120667491</c:v>
                </c:pt>
                <c:pt idx="19">
                  <c:v>9.6379037192237575</c:v>
                </c:pt>
                <c:pt idx="20">
                  <c:v>9.7667871826789163</c:v>
                </c:pt>
                <c:pt idx="21">
                  <c:v>9.8793663766932056</c:v>
                </c:pt>
                <c:pt idx="22">
                  <c:v>9.9769900831515947</c:v>
                </c:pt>
                <c:pt idx="23">
                  <c:v>10.063363600057944</c:v>
                </c:pt>
                <c:pt idx="24">
                  <c:v>10.137640563036539</c:v>
                </c:pt>
                <c:pt idx="25">
                  <c:v>10.204704693768337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EAF-4FA4-B3B9-C59822E8724E}"/>
            </c:ext>
          </c:extLst>
        </c:ser>
        <c:ser>
          <c:idx val="3"/>
          <c:order val="3"/>
          <c:tx>
            <c:strRef>
              <c:f>GlobalGreenRush!$A$103</c:f>
              <c:strCache>
                <c:ptCount val="1"/>
                <c:pt idx="0">
                  <c:v>Heating and cooling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cat>
            <c:numRef>
              <c:f>GlobalGreenRush!$D$94:$AC$94</c:f>
              <c:numCache>
                <c:formatCode>General</c:formatCode>
                <c:ptCount val="2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</c:numCache>
            </c:numRef>
          </c:cat>
          <c:val>
            <c:numRef>
              <c:f>GlobalGreenRush!$D$103:$AC$103</c:f>
              <c:numCache>
                <c:formatCode>0.00</c:formatCode>
                <c:ptCount val="26"/>
                <c:pt idx="0">
                  <c:v>13.758846468919808</c:v>
                </c:pt>
                <c:pt idx="1">
                  <c:v>14.005025028370431</c:v>
                </c:pt>
                <c:pt idx="2">
                  <c:v>14.296208598225123</c:v>
                </c:pt>
                <c:pt idx="3">
                  <c:v>14.631070588280537</c:v>
                </c:pt>
                <c:pt idx="4">
                  <c:v>15.04801356998925</c:v>
                </c:pt>
                <c:pt idx="5">
                  <c:v>15.576809775549277</c:v>
                </c:pt>
                <c:pt idx="6">
                  <c:v>16.236078336810984</c:v>
                </c:pt>
                <c:pt idx="7">
                  <c:v>16.996631672127553</c:v>
                </c:pt>
                <c:pt idx="8">
                  <c:v>17.78733463384895</c:v>
                </c:pt>
                <c:pt idx="9">
                  <c:v>18.542064820465782</c:v>
                </c:pt>
                <c:pt idx="10">
                  <c:v>19.226442710655185</c:v>
                </c:pt>
                <c:pt idx="11">
                  <c:v>19.828694828023728</c:v>
                </c:pt>
                <c:pt idx="12">
                  <c:v>20.338884428937753</c:v>
                </c:pt>
                <c:pt idx="13">
                  <c:v>20.759955118706259</c:v>
                </c:pt>
                <c:pt idx="14">
                  <c:v>21.105351203797557</c:v>
                </c:pt>
                <c:pt idx="15">
                  <c:v>21.401174035990525</c:v>
                </c:pt>
                <c:pt idx="16">
                  <c:v>21.664122987010572</c:v>
                </c:pt>
                <c:pt idx="17">
                  <c:v>21.908068052554881</c:v>
                </c:pt>
                <c:pt idx="18">
                  <c:v>22.142087840106694</c:v>
                </c:pt>
                <c:pt idx="19">
                  <c:v>22.371691628574386</c:v>
                </c:pt>
                <c:pt idx="20">
                  <c:v>22.606084949929343</c:v>
                </c:pt>
                <c:pt idx="21">
                  <c:v>22.837175654488068</c:v>
                </c:pt>
                <c:pt idx="22">
                  <c:v>23.067231853695322</c:v>
                </c:pt>
                <c:pt idx="23">
                  <c:v>23.299247756608395</c:v>
                </c:pt>
                <c:pt idx="24">
                  <c:v>23.536309044427572</c:v>
                </c:pt>
                <c:pt idx="25">
                  <c:v>23.781258940443212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7EAF-4FA4-B3B9-C59822E8724E}"/>
            </c:ext>
          </c:extLst>
        </c:ser>
        <c:ser>
          <c:idx val="1"/>
          <c:order val="4"/>
          <c:tx>
            <c:strRef>
              <c:f>GlobalGreenRush!$A$102</c:f>
              <c:strCache>
                <c:ptCount val="1"/>
                <c:pt idx="0">
                  <c:v>Cooking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GlobalGreenRush!$D$94:$AC$94</c:f>
              <c:numCache>
                <c:formatCode>General</c:formatCode>
                <c:ptCount val="2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</c:numCache>
            </c:numRef>
          </c:cat>
          <c:val>
            <c:numRef>
              <c:f>GlobalGreenRush!$D$102:$AC$102</c:f>
              <c:numCache>
                <c:formatCode>0.00</c:formatCode>
                <c:ptCount val="26"/>
                <c:pt idx="0">
                  <c:v>1.2665119468891015</c:v>
                </c:pt>
                <c:pt idx="1">
                  <c:v>1.278897414718204</c:v>
                </c:pt>
                <c:pt idx="2">
                  <c:v>1.2920727276204123</c:v>
                </c:pt>
                <c:pt idx="3">
                  <c:v>1.3062681468588038</c:v>
                </c:pt>
                <c:pt idx="4">
                  <c:v>1.3219869864117184</c:v>
                </c:pt>
                <c:pt idx="5">
                  <c:v>1.3400497918408458</c:v>
                </c:pt>
                <c:pt idx="6">
                  <c:v>1.3607099028822078</c:v>
                </c:pt>
                <c:pt idx="7">
                  <c:v>1.3826269547325964</c:v>
                </c:pt>
                <c:pt idx="8">
                  <c:v>1.4033217788596652</c:v>
                </c:pt>
                <c:pt idx="9">
                  <c:v>1.4214170855393744</c:v>
                </c:pt>
                <c:pt idx="10">
                  <c:v>1.4371490256946586</c:v>
                </c:pt>
                <c:pt idx="11">
                  <c:v>1.4514068593552405</c:v>
                </c:pt>
                <c:pt idx="12">
                  <c:v>1.4648296831429364</c:v>
                </c:pt>
                <c:pt idx="13">
                  <c:v>1.4778451758348892</c:v>
                </c:pt>
                <c:pt idx="14">
                  <c:v>1.4906185306298987</c:v>
                </c:pt>
                <c:pt idx="15">
                  <c:v>1.503239813991653</c:v>
                </c:pt>
                <c:pt idx="16">
                  <c:v>1.5157999971816933</c:v>
                </c:pt>
                <c:pt idx="17">
                  <c:v>1.5282449850104503</c:v>
                </c:pt>
                <c:pt idx="18">
                  <c:v>1.5406328480045575</c:v>
                </c:pt>
                <c:pt idx="19">
                  <c:v>1.5529187842138252</c:v>
                </c:pt>
                <c:pt idx="20">
                  <c:v>1.5651047877297604</c:v>
                </c:pt>
                <c:pt idx="21">
                  <c:v>1.5771918092523169</c:v>
                </c:pt>
                <c:pt idx="22">
                  <c:v>1.5891312774494346</c:v>
                </c:pt>
                <c:pt idx="23">
                  <c:v>1.6009479330047696</c:v>
                </c:pt>
                <c:pt idx="24">
                  <c:v>1.6126173732644238</c:v>
                </c:pt>
                <c:pt idx="25">
                  <c:v>1.6241396556805052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7EAF-4FA4-B3B9-C59822E8724E}"/>
            </c:ext>
          </c:extLst>
        </c:ser>
        <c:ser>
          <c:idx val="7"/>
          <c:order val="5"/>
          <c:tx>
            <c:strRef>
              <c:f>GlobalGreenRush!$A$101</c:f>
              <c:strCache>
                <c:ptCount val="1"/>
                <c:pt idx="0">
                  <c:v>Process heat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numRef>
              <c:f>GlobalGreenRush!$D$94:$AC$94</c:f>
              <c:numCache>
                <c:formatCode>General</c:formatCode>
                <c:ptCount val="2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</c:numCache>
            </c:numRef>
          </c:cat>
          <c:val>
            <c:numRef>
              <c:f>GlobalGreenRush!$D$101:$AC$101</c:f>
              <c:numCache>
                <c:formatCode>0.00</c:formatCode>
                <c:ptCount val="26"/>
                <c:pt idx="0">
                  <c:v>0.71106436136229501</c:v>
                </c:pt>
                <c:pt idx="1">
                  <c:v>0.80155664816780148</c:v>
                </c:pt>
                <c:pt idx="2">
                  <c:v>0.93240245716090975</c:v>
                </c:pt>
                <c:pt idx="3">
                  <c:v>1.118802985456238</c:v>
                </c:pt>
                <c:pt idx="4">
                  <c:v>1.3850764496338823</c:v>
                </c:pt>
                <c:pt idx="5">
                  <c:v>1.7578036480374402</c:v>
                </c:pt>
                <c:pt idx="6">
                  <c:v>2.2558584172458227</c:v>
                </c:pt>
                <c:pt idx="7">
                  <c:v>2.8728650636715174</c:v>
                </c:pt>
                <c:pt idx="8">
                  <c:v>3.5698529865695896</c:v>
                </c:pt>
                <c:pt idx="9">
                  <c:v>4.2745285627178173</c:v>
                </c:pt>
                <c:pt idx="10">
                  <c:v>4.9118418748339607</c:v>
                </c:pt>
                <c:pt idx="11">
                  <c:v>5.4456020678442272</c:v>
                </c:pt>
                <c:pt idx="12">
                  <c:v>5.8554126978254883</c:v>
                </c:pt>
                <c:pt idx="13">
                  <c:v>6.1480549832835294</c:v>
                </c:pt>
                <c:pt idx="14">
                  <c:v>6.3427963418099482</c:v>
                </c:pt>
                <c:pt idx="15">
                  <c:v>6.4697406027112132</c:v>
                </c:pt>
                <c:pt idx="16">
                  <c:v>6.5495209315296288</c:v>
                </c:pt>
                <c:pt idx="17">
                  <c:v>6.604415172106866</c:v>
                </c:pt>
                <c:pt idx="18">
                  <c:v>6.6460269424965244</c:v>
                </c:pt>
                <c:pt idx="19">
                  <c:v>6.6815974213669262</c:v>
                </c:pt>
                <c:pt idx="20">
                  <c:v>6.721948367983547</c:v>
                </c:pt>
                <c:pt idx="21">
                  <c:v>6.7586664354629651</c:v>
                </c:pt>
                <c:pt idx="22">
                  <c:v>6.7946493437863085</c:v>
                </c:pt>
                <c:pt idx="23">
                  <c:v>6.8318929906487202</c:v>
                </c:pt>
                <c:pt idx="24">
                  <c:v>6.8723568199856722</c:v>
                </c:pt>
                <c:pt idx="25">
                  <c:v>6.915950103806594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7EAF-4FA4-B3B9-C59822E8724E}"/>
            </c:ext>
          </c:extLst>
        </c:ser>
        <c:ser>
          <c:idx val="2"/>
          <c:order val="6"/>
          <c:tx>
            <c:strRef>
              <c:f>GlobalGreenRush!$A$100</c:f>
              <c:strCache>
                <c:ptCount val="1"/>
                <c:pt idx="0">
                  <c:v>Data centres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  <a:ln>
              <a:noFill/>
            </a:ln>
            <a:effectLst/>
          </c:spPr>
          <c:invertIfNegative val="0"/>
          <c:cat>
            <c:numRef>
              <c:f>GlobalGreenRush!$D$94:$AC$94</c:f>
              <c:numCache>
                <c:formatCode>General</c:formatCode>
                <c:ptCount val="2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</c:numCache>
            </c:numRef>
          </c:cat>
          <c:val>
            <c:numRef>
              <c:f>GlobalGreenRush!$D$100:$AC$100</c:f>
              <c:numCache>
                <c:formatCode>0.00</c:formatCode>
                <c:ptCount val="26"/>
                <c:pt idx="0">
                  <c:v>0.50807999999999998</c:v>
                </c:pt>
                <c:pt idx="1">
                  <c:v>0.50807999999999998</c:v>
                </c:pt>
                <c:pt idx="2">
                  <c:v>0.76211999999999991</c:v>
                </c:pt>
                <c:pt idx="3">
                  <c:v>1.01616</c:v>
                </c:pt>
                <c:pt idx="4">
                  <c:v>1.2702</c:v>
                </c:pt>
                <c:pt idx="5">
                  <c:v>1.2702</c:v>
                </c:pt>
                <c:pt idx="6">
                  <c:v>1.5242399999999998</c:v>
                </c:pt>
                <c:pt idx="7">
                  <c:v>1.7782799999999999</c:v>
                </c:pt>
                <c:pt idx="8">
                  <c:v>1.7782799999999999</c:v>
                </c:pt>
                <c:pt idx="9">
                  <c:v>2.0323199999999999</c:v>
                </c:pt>
                <c:pt idx="10">
                  <c:v>2.2863600000000002</c:v>
                </c:pt>
                <c:pt idx="11">
                  <c:v>2.2863600000000002</c:v>
                </c:pt>
                <c:pt idx="12">
                  <c:v>2.2863600000000002</c:v>
                </c:pt>
                <c:pt idx="13">
                  <c:v>2.2863600000000002</c:v>
                </c:pt>
                <c:pt idx="14">
                  <c:v>2.2863600000000002</c:v>
                </c:pt>
                <c:pt idx="15">
                  <c:v>2.2863600000000002</c:v>
                </c:pt>
                <c:pt idx="16">
                  <c:v>2.5404</c:v>
                </c:pt>
                <c:pt idx="17">
                  <c:v>2.5404</c:v>
                </c:pt>
                <c:pt idx="18">
                  <c:v>2.5404</c:v>
                </c:pt>
                <c:pt idx="19">
                  <c:v>2.5404</c:v>
                </c:pt>
                <c:pt idx="20">
                  <c:v>2.5404</c:v>
                </c:pt>
                <c:pt idx="21">
                  <c:v>2.7944399999999998</c:v>
                </c:pt>
                <c:pt idx="22">
                  <c:v>2.7944399999999998</c:v>
                </c:pt>
                <c:pt idx="23">
                  <c:v>2.7944399999999998</c:v>
                </c:pt>
                <c:pt idx="24">
                  <c:v>2.7944399999999998</c:v>
                </c:pt>
                <c:pt idx="25">
                  <c:v>3.0484799999999996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7EAF-4FA4-B3B9-C59822E8724E}"/>
            </c:ext>
          </c:extLst>
        </c:ser>
        <c:ser>
          <c:idx val="6"/>
          <c:order val="7"/>
          <c:tx>
            <c:strRef>
              <c:f>GlobalGreenRush!$A$99</c:f>
              <c:strCache>
                <c:ptCount val="1"/>
                <c:pt idx="0">
                  <c:v>Biotech</c:v>
                </c:pt>
              </c:strCache>
            </c:strRef>
          </c:tx>
          <c:spPr>
            <a:solidFill>
              <a:schemeClr val="tx1">
                <a:lumMod val="95000"/>
                <a:lumOff val="5000"/>
              </a:schemeClr>
            </a:solidFill>
            <a:ln>
              <a:noFill/>
            </a:ln>
            <a:effectLst/>
          </c:spPr>
          <c:invertIfNegative val="0"/>
          <c:cat>
            <c:numRef>
              <c:f>GlobalGreenRush!$D$94:$AC$94</c:f>
              <c:numCache>
                <c:formatCode>General</c:formatCode>
                <c:ptCount val="2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</c:numCache>
            </c:numRef>
          </c:cat>
          <c:val>
            <c:numRef>
              <c:f>GlobalGreenRush!$D$99:$AC$99</c:f>
              <c:numCache>
                <c:formatCode>0.00</c:formatCode>
                <c:ptCount val="2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2.3839133528406671E-2</c:v>
                </c:pt>
                <c:pt idx="4">
                  <c:v>5.6629878522984213E-2</c:v>
                </c:pt>
                <c:pt idx="5">
                  <c:v>0.10156801745382048</c:v>
                </c:pt>
                <c:pt idx="6">
                  <c:v>0.16281389921924513</c:v>
                </c:pt>
                <c:pt idx="7">
                  <c:v>0.24544184881253264</c:v>
                </c:pt>
                <c:pt idx="8">
                  <c:v>0.35623759955643886</c:v>
                </c:pt>
                <c:pt idx="9">
                  <c:v>0.50245249821492544</c:v>
                </c:pt>
                <c:pt idx="10">
                  <c:v>0.69254193965254396</c:v>
                </c:pt>
                <c:pt idx="11">
                  <c:v>0.93824976266063642</c:v>
                </c:pt>
                <c:pt idx="12">
                  <c:v>1.2465622963901681</c:v>
                </c:pt>
                <c:pt idx="13">
                  <c:v>1.6181519004221279</c:v>
                </c:pt>
                <c:pt idx="14">
                  <c:v>2.044711780197408</c:v>
                </c:pt>
                <c:pt idx="15">
                  <c:v>2.5074399620904195</c:v>
                </c:pt>
                <c:pt idx="16">
                  <c:v>3.0618627384819601</c:v>
                </c:pt>
                <c:pt idx="17">
                  <c:v>3.6246296665186719</c:v>
                </c:pt>
                <c:pt idx="18">
                  <c:v>4.1629157035602917</c:v>
                </c:pt>
                <c:pt idx="19">
                  <c:v>4.6506201430895917</c:v>
                </c:pt>
                <c:pt idx="20">
                  <c:v>5.0843790642100402</c:v>
                </c:pt>
                <c:pt idx="21">
                  <c:v>5.4420951880620629</c:v>
                </c:pt>
                <c:pt idx="22">
                  <c:v>5.7291206937973129</c:v>
                </c:pt>
                <c:pt idx="23">
                  <c:v>5.9557979670898797</c:v>
                </c:pt>
                <c:pt idx="24">
                  <c:v>6.1421344799213555</c:v>
                </c:pt>
                <c:pt idx="25">
                  <c:v>6.2965067312042562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7EAF-4FA4-B3B9-C59822E8724E}"/>
            </c:ext>
          </c:extLst>
        </c:ser>
        <c:ser>
          <c:idx val="9"/>
          <c:order val="8"/>
          <c:tx>
            <c:strRef>
              <c:f>GlobalGreenRush!$A$98</c:f>
              <c:strCache>
                <c:ptCount val="1"/>
                <c:pt idx="0">
                  <c:v>Road transport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GlobalGreenRush!$D$94:$AC$94</c:f>
              <c:numCache>
                <c:formatCode>General</c:formatCode>
                <c:ptCount val="2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</c:numCache>
            </c:numRef>
          </c:cat>
          <c:val>
            <c:numRef>
              <c:f>GlobalGreenRush!$D$98:$AC$98</c:f>
              <c:numCache>
                <c:formatCode>0.00</c:formatCode>
                <c:ptCount val="26"/>
                <c:pt idx="0">
                  <c:v>0.42357473829677389</c:v>
                </c:pt>
                <c:pt idx="1">
                  <c:v>0.54162943420127241</c:v>
                </c:pt>
                <c:pt idx="2">
                  <c:v>0.67979079442755941</c:v>
                </c:pt>
                <c:pt idx="3">
                  <c:v>0.84211522457187793</c:v>
                </c:pt>
                <c:pt idx="4">
                  <c:v>1.0361891991253021</c:v>
                </c:pt>
                <c:pt idx="5">
                  <c:v>1.267242266566883</c:v>
                </c:pt>
                <c:pt idx="6">
                  <c:v>1.5438567692510423</c:v>
                </c:pt>
                <c:pt idx="7">
                  <c:v>1.8679245818041097</c:v>
                </c:pt>
                <c:pt idx="8">
                  <c:v>2.2392573439567407</c:v>
                </c:pt>
                <c:pt idx="9">
                  <c:v>2.6532221981056026</c:v>
                </c:pt>
                <c:pt idx="10">
                  <c:v>3.1011323908786586</c:v>
                </c:pt>
                <c:pt idx="11">
                  <c:v>3.574293703882331</c:v>
                </c:pt>
                <c:pt idx="12">
                  <c:v>4.0630217902092411</c:v>
                </c:pt>
                <c:pt idx="13">
                  <c:v>4.5578284813798833</c:v>
                </c:pt>
                <c:pt idx="14">
                  <c:v>5.0477606802557986</c:v>
                </c:pt>
                <c:pt idx="15">
                  <c:v>5.5351798785070221</c:v>
                </c:pt>
                <c:pt idx="16">
                  <c:v>6.0124762152300883</c:v>
                </c:pt>
                <c:pt idx="17">
                  <c:v>6.4733940555467164</c:v>
                </c:pt>
                <c:pt idx="18">
                  <c:v>6.9162353128899223</c:v>
                </c:pt>
                <c:pt idx="19">
                  <c:v>7.3340018140843757</c:v>
                </c:pt>
                <c:pt idx="20">
                  <c:v>7.7318545063290696</c:v>
                </c:pt>
                <c:pt idx="21">
                  <c:v>8.1063440371001541</c:v>
                </c:pt>
                <c:pt idx="22">
                  <c:v>8.4569601866822168</c:v>
                </c:pt>
                <c:pt idx="23">
                  <c:v>8.7845280482539341</c:v>
                </c:pt>
                <c:pt idx="24">
                  <c:v>9.0773165715274917</c:v>
                </c:pt>
                <c:pt idx="25">
                  <c:v>9.3547067381081384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7EAF-4FA4-B3B9-C59822E8724E}"/>
            </c:ext>
          </c:extLst>
        </c:ser>
        <c:ser>
          <c:idx val="8"/>
          <c:order val="9"/>
          <c:tx>
            <c:strRef>
              <c:f>GlobalGreenRush!$A$97</c:f>
              <c:strCache>
                <c:ptCount val="1"/>
                <c:pt idx="0">
                  <c:v>Rail transport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numRef>
              <c:f>GlobalGreenRush!$D$94:$AC$94</c:f>
              <c:numCache>
                <c:formatCode>General</c:formatCode>
                <c:ptCount val="2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</c:numCache>
            </c:numRef>
          </c:cat>
          <c:val>
            <c:numRef>
              <c:f>GlobalGreenRush!$D$97:$AC$97</c:f>
              <c:numCache>
                <c:formatCode>0.00</c:formatCode>
                <c:ptCount val="26"/>
                <c:pt idx="0">
                  <c:v>6.0051342146680904E-2</c:v>
                </c:pt>
                <c:pt idx="1">
                  <c:v>6.2400008231592481E-2</c:v>
                </c:pt>
                <c:pt idx="2">
                  <c:v>6.469482960527842E-2</c:v>
                </c:pt>
                <c:pt idx="3">
                  <c:v>6.6964147597957296E-2</c:v>
                </c:pt>
                <c:pt idx="4">
                  <c:v>6.9335089308183384E-2</c:v>
                </c:pt>
                <c:pt idx="5">
                  <c:v>7.1784307400406075E-2</c:v>
                </c:pt>
                <c:pt idx="6">
                  <c:v>7.4305449336863116E-2</c:v>
                </c:pt>
                <c:pt idx="7">
                  <c:v>7.6895511300616323E-2</c:v>
                </c:pt>
                <c:pt idx="8">
                  <c:v>7.955875400809316E-2</c:v>
                </c:pt>
                <c:pt idx="9">
                  <c:v>8.2291348038207535E-2</c:v>
                </c:pt>
                <c:pt idx="10">
                  <c:v>8.5108592379314979E-2</c:v>
                </c:pt>
                <c:pt idx="11">
                  <c:v>8.7952834819555528E-2</c:v>
                </c:pt>
                <c:pt idx="12">
                  <c:v>9.0834402121259247E-2</c:v>
                </c:pt>
                <c:pt idx="13">
                  <c:v>9.3751103111871681E-2</c:v>
                </c:pt>
                <c:pt idx="14">
                  <c:v>9.6712391052369118E-2</c:v>
                </c:pt>
                <c:pt idx="15">
                  <c:v>9.9705135113413002E-2</c:v>
                </c:pt>
                <c:pt idx="16">
                  <c:v>0.10284593561701057</c:v>
                </c:pt>
                <c:pt idx="17">
                  <c:v>0.10609562633776742</c:v>
                </c:pt>
                <c:pt idx="18">
                  <c:v>0.10939395953926291</c:v>
                </c:pt>
                <c:pt idx="19">
                  <c:v>0.11277667806269724</c:v>
                </c:pt>
                <c:pt idx="20">
                  <c:v>0.11623974452582597</c:v>
                </c:pt>
                <c:pt idx="21">
                  <c:v>0.11977417241616638</c:v>
                </c:pt>
                <c:pt idx="22">
                  <c:v>0.12335671937371552</c:v>
                </c:pt>
                <c:pt idx="23">
                  <c:v>0.12700586920745227</c:v>
                </c:pt>
                <c:pt idx="24">
                  <c:v>0.13065718834908935</c:v>
                </c:pt>
                <c:pt idx="25">
                  <c:v>0.13441677650747896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7EAF-4FA4-B3B9-C59822E8724E}"/>
            </c:ext>
          </c:extLst>
        </c:ser>
        <c:ser>
          <c:idx val="0"/>
          <c:order val="10"/>
          <c:tx>
            <c:strRef>
              <c:f>GlobalGreenRush!$A$96</c:f>
              <c:strCache>
                <c:ptCount val="1"/>
                <c:pt idx="0">
                  <c:v>Aviation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noFill/>
            </a:ln>
            <a:effectLst/>
          </c:spPr>
          <c:invertIfNegative val="0"/>
          <c:cat>
            <c:numRef>
              <c:f>GlobalGreenRush!$D$94:$AC$94</c:f>
              <c:numCache>
                <c:formatCode>General</c:formatCode>
                <c:ptCount val="2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</c:numCache>
            </c:numRef>
          </c:cat>
          <c:val>
            <c:numRef>
              <c:f>GlobalGreenRush!$D$96:$AC$96</c:f>
              <c:numCache>
                <c:formatCode>0.00</c:formatCode>
                <c:ptCount val="26"/>
                <c:pt idx="0">
                  <c:v>2.0771798617733937E-5</c:v>
                </c:pt>
                <c:pt idx="1">
                  <c:v>4.6128455614807839E-4</c:v>
                </c:pt>
                <c:pt idx="2">
                  <c:v>1.206329514751788E-3</c:v>
                </c:pt>
                <c:pt idx="3">
                  <c:v>2.4485853299822027E-3</c:v>
                </c:pt>
                <c:pt idx="4">
                  <c:v>4.4856351414294731E-3</c:v>
                </c:pt>
                <c:pt idx="5">
                  <c:v>7.7507393456585257E-3</c:v>
                </c:pt>
                <c:pt idx="6">
                  <c:v>1.2920578006699691E-2</c:v>
                </c:pt>
                <c:pt idx="7">
                  <c:v>2.0559294812105167E-2</c:v>
                </c:pt>
                <c:pt idx="8">
                  <c:v>3.1104285830368318E-2</c:v>
                </c:pt>
                <c:pt idx="9">
                  <c:v>4.441569798992203E-2</c:v>
                </c:pt>
                <c:pt idx="10">
                  <c:v>5.9503327603955304E-2</c:v>
                </c:pt>
                <c:pt idx="11">
                  <c:v>7.7343852250220571E-2</c:v>
                </c:pt>
                <c:pt idx="12">
                  <c:v>9.5473090267417751E-2</c:v>
                </c:pt>
                <c:pt idx="13">
                  <c:v>0.1140430615662936</c:v>
                </c:pt>
                <c:pt idx="14">
                  <c:v>0.13456411375922095</c:v>
                </c:pt>
                <c:pt idx="15">
                  <c:v>0.15976067586669446</c:v>
                </c:pt>
                <c:pt idx="16">
                  <c:v>0.19317886172170062</c:v>
                </c:pt>
                <c:pt idx="17">
                  <c:v>0.2384118336247309</c:v>
                </c:pt>
                <c:pt idx="18">
                  <c:v>0.29760892138694933</c:v>
                </c:pt>
                <c:pt idx="19">
                  <c:v>0.36946169265082751</c:v>
                </c:pt>
                <c:pt idx="20">
                  <c:v>0.44812749464313867</c:v>
                </c:pt>
                <c:pt idx="21">
                  <c:v>0.52490631878691452</c:v>
                </c:pt>
                <c:pt idx="22">
                  <c:v>0.59210898799982004</c:v>
                </c:pt>
                <c:pt idx="23">
                  <c:v>0.64596050416090045</c:v>
                </c:pt>
                <c:pt idx="24">
                  <c:v>0.68662543951539823</c:v>
                </c:pt>
                <c:pt idx="25">
                  <c:v>0.71646215660919177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7EAF-4FA4-B3B9-C59822E8724E}"/>
            </c:ext>
          </c:extLst>
        </c:ser>
        <c:ser>
          <c:idx val="10"/>
          <c:order val="11"/>
          <c:tx>
            <c:strRef>
              <c:f>GlobalGreenRush!$A$95</c:f>
              <c:strCache>
                <c:ptCount val="1"/>
                <c:pt idx="0">
                  <c:v>Shipping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cat>
            <c:numRef>
              <c:f>GlobalGreenRush!$D$94:$AC$94</c:f>
              <c:numCache>
                <c:formatCode>General</c:formatCode>
                <c:ptCount val="2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</c:numCache>
            </c:numRef>
          </c:cat>
          <c:val>
            <c:numRef>
              <c:f>GlobalGreenRush!$D$95:$AC$95</c:f>
              <c:numCache>
                <c:formatCode>0.00</c:formatCode>
                <c:ptCount val="26"/>
                <c:pt idx="0">
                  <c:v>3.3556569617157087E-4</c:v>
                </c:pt>
                <c:pt idx="1">
                  <c:v>2.5975737735685566E-3</c:v>
                </c:pt>
                <c:pt idx="2">
                  <c:v>6.4003888401865747E-3</c:v>
                </c:pt>
                <c:pt idx="3">
                  <c:v>1.2684801745563211E-2</c:v>
                </c:pt>
                <c:pt idx="4">
                  <c:v>2.2934853568656242E-2</c:v>
                </c:pt>
                <c:pt idx="5">
                  <c:v>3.9276335388085351E-2</c:v>
                </c:pt>
                <c:pt idx="6">
                  <c:v>6.4467738528437499E-2</c:v>
                </c:pt>
                <c:pt idx="7">
                  <c:v>0.101434148716605</c:v>
                </c:pt>
                <c:pt idx="8">
                  <c:v>0.15210756259259678</c:v>
                </c:pt>
                <c:pt idx="9">
                  <c:v>0.21571612846570348</c:v>
                </c:pt>
                <c:pt idx="10">
                  <c:v>0.28785591159579482</c:v>
                </c:pt>
                <c:pt idx="11">
                  <c:v>0.36134582050688541</c:v>
                </c:pt>
                <c:pt idx="12">
                  <c:v>0.42932225917617384</c:v>
                </c:pt>
                <c:pt idx="13">
                  <c:v>0.48734156306780435</c:v>
                </c:pt>
                <c:pt idx="14">
                  <c:v>0.53396908191583536</c:v>
                </c:pt>
                <c:pt idx="15">
                  <c:v>0.56994477162514579</c:v>
                </c:pt>
                <c:pt idx="16">
                  <c:v>0.59774879795776537</c:v>
                </c:pt>
                <c:pt idx="17">
                  <c:v>0.61943236183489947</c:v>
                </c:pt>
                <c:pt idx="18">
                  <c:v>0.63662693318045704</c:v>
                </c:pt>
                <c:pt idx="19">
                  <c:v>0.65097203288039274</c:v>
                </c:pt>
                <c:pt idx="20">
                  <c:v>0.66344883485273176</c:v>
                </c:pt>
                <c:pt idx="21">
                  <c:v>0.67473591693010138</c:v>
                </c:pt>
                <c:pt idx="22">
                  <c:v>0.68514063127965952</c:v>
                </c:pt>
                <c:pt idx="23">
                  <c:v>0.6950528696191477</c:v>
                </c:pt>
                <c:pt idx="24">
                  <c:v>0.70438121078917093</c:v>
                </c:pt>
                <c:pt idx="25">
                  <c:v>0.71364338859931764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7EAF-4FA4-B3B9-C59822E872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79260927"/>
        <c:axId val="479257567"/>
      </c:barChart>
      <c:catAx>
        <c:axId val="4792609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9257567"/>
        <c:crosses val="autoZero"/>
        <c:auto val="1"/>
        <c:lblAlgn val="ctr"/>
        <c:lblOffset val="100"/>
        <c:noMultiLvlLbl val="0"/>
      </c:catAx>
      <c:valAx>
        <c:axId val="4792575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/>
                  <a:t>TWh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9260927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1092539032434896"/>
          <c:y val="7.6651234567901239E-2"/>
          <c:w val="0.17496351851851855"/>
          <c:h val="0.8506172839506173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676032014960215"/>
          <c:y val="6.5687645687645707E-2"/>
          <c:w val="0.83178460457663761"/>
          <c:h val="0.7320879629629629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GlobalGreenRush!$A$130</c:f>
              <c:strCache>
                <c:ptCount val="1"/>
                <c:pt idx="0">
                  <c:v>IPPU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cat>
            <c:numRef>
              <c:f>GlobalGreenRush!$D$129:$AC$129</c:f>
              <c:numCache>
                <c:formatCode>General</c:formatCode>
                <c:ptCount val="2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</c:numCache>
            </c:numRef>
          </c:cat>
          <c:val>
            <c:numRef>
              <c:f>GlobalGreenRush!$D$130:$AC$130</c:f>
              <c:numCache>
                <c:formatCode>0.00</c:formatCode>
                <c:ptCount val="26"/>
                <c:pt idx="0">
                  <c:v>3.8010000000000002</c:v>
                </c:pt>
                <c:pt idx="1">
                  <c:v>3.7709999999999999</c:v>
                </c:pt>
                <c:pt idx="2">
                  <c:v>2.9990000000000001</c:v>
                </c:pt>
                <c:pt idx="3">
                  <c:v>2.97</c:v>
                </c:pt>
                <c:pt idx="4">
                  <c:v>2.9590000000000001</c:v>
                </c:pt>
                <c:pt idx="5">
                  <c:v>3.0350000000000001</c:v>
                </c:pt>
                <c:pt idx="6">
                  <c:v>2.9950000000000001</c:v>
                </c:pt>
                <c:pt idx="7">
                  <c:v>2.9689999999999999</c:v>
                </c:pt>
                <c:pt idx="8">
                  <c:v>2.9249999999999998</c:v>
                </c:pt>
                <c:pt idx="9">
                  <c:v>2.8820000000000001</c:v>
                </c:pt>
                <c:pt idx="10">
                  <c:v>2.2250000000000001</c:v>
                </c:pt>
                <c:pt idx="11">
                  <c:v>2.1989999999999998</c:v>
                </c:pt>
                <c:pt idx="12">
                  <c:v>2.1779999999999999</c:v>
                </c:pt>
                <c:pt idx="13">
                  <c:v>2.1539999999999999</c:v>
                </c:pt>
                <c:pt idx="14">
                  <c:v>2.141</c:v>
                </c:pt>
                <c:pt idx="15">
                  <c:v>2.109</c:v>
                </c:pt>
                <c:pt idx="16">
                  <c:v>2.081</c:v>
                </c:pt>
                <c:pt idx="17">
                  <c:v>2.0569999999999999</c:v>
                </c:pt>
                <c:pt idx="18">
                  <c:v>2.0459999999999998</c:v>
                </c:pt>
                <c:pt idx="19">
                  <c:v>2.0270000000000001</c:v>
                </c:pt>
                <c:pt idx="20">
                  <c:v>2.0110000000000001</c:v>
                </c:pt>
                <c:pt idx="21">
                  <c:v>1.992</c:v>
                </c:pt>
                <c:pt idx="22">
                  <c:v>1.976</c:v>
                </c:pt>
                <c:pt idx="23">
                  <c:v>1.9610000000000001</c:v>
                </c:pt>
                <c:pt idx="24">
                  <c:v>1.9470000000000001</c:v>
                </c:pt>
                <c:pt idx="25">
                  <c:v>1.95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7F-4E79-910C-D44E533B5A07}"/>
            </c:ext>
          </c:extLst>
        </c:ser>
        <c:ser>
          <c:idx val="1"/>
          <c:order val="1"/>
          <c:tx>
            <c:strRef>
              <c:f>GlobalGreenRush!$A$131</c:f>
              <c:strCache>
                <c:ptCount val="1"/>
                <c:pt idx="0">
                  <c:v>Energy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GlobalGreenRush!$D$129:$AC$129</c:f>
              <c:numCache>
                <c:formatCode>General</c:formatCode>
                <c:ptCount val="2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</c:numCache>
            </c:numRef>
          </c:cat>
          <c:val>
            <c:numRef>
              <c:f>GlobalGreenRush!$D$131:$AC$131</c:f>
              <c:numCache>
                <c:formatCode>0.00</c:formatCode>
                <c:ptCount val="26"/>
                <c:pt idx="0">
                  <c:v>24.547000000000001</c:v>
                </c:pt>
                <c:pt idx="1">
                  <c:v>24.282</c:v>
                </c:pt>
                <c:pt idx="2">
                  <c:v>23.625</c:v>
                </c:pt>
                <c:pt idx="3">
                  <c:v>22.677</c:v>
                </c:pt>
                <c:pt idx="4">
                  <c:v>22.254999999999999</c:v>
                </c:pt>
                <c:pt idx="5">
                  <c:v>21.739000000000001</c:v>
                </c:pt>
                <c:pt idx="6">
                  <c:v>20.779</c:v>
                </c:pt>
                <c:pt idx="7">
                  <c:v>19.794</c:v>
                </c:pt>
                <c:pt idx="8">
                  <c:v>18.661000000000001</c:v>
                </c:pt>
                <c:pt idx="9">
                  <c:v>17.170000000000002</c:v>
                </c:pt>
                <c:pt idx="10">
                  <c:v>15.853</c:v>
                </c:pt>
                <c:pt idx="11">
                  <c:v>14.635</c:v>
                </c:pt>
                <c:pt idx="12">
                  <c:v>13.471</c:v>
                </c:pt>
                <c:pt idx="13">
                  <c:v>12.468</c:v>
                </c:pt>
                <c:pt idx="14">
                  <c:v>11.528</c:v>
                </c:pt>
                <c:pt idx="15">
                  <c:v>10.574999999999999</c:v>
                </c:pt>
                <c:pt idx="16">
                  <c:v>9.7520000000000007</c:v>
                </c:pt>
                <c:pt idx="17">
                  <c:v>8.9890000000000008</c:v>
                </c:pt>
                <c:pt idx="18">
                  <c:v>8.2629999999999999</c:v>
                </c:pt>
                <c:pt idx="19">
                  <c:v>7.5970000000000004</c:v>
                </c:pt>
                <c:pt idx="20">
                  <c:v>6.9950000000000001</c:v>
                </c:pt>
                <c:pt idx="21">
                  <c:v>6.5049999999999999</c:v>
                </c:pt>
                <c:pt idx="22">
                  <c:v>6.0460000000000003</c:v>
                </c:pt>
                <c:pt idx="23">
                  <c:v>5.6459999999999999</c:v>
                </c:pt>
                <c:pt idx="24">
                  <c:v>5.3</c:v>
                </c:pt>
                <c:pt idx="25">
                  <c:v>4.9969999999999999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37F-4E79-910C-D44E533B5A07}"/>
            </c:ext>
          </c:extLst>
        </c:ser>
        <c:ser>
          <c:idx val="2"/>
          <c:order val="2"/>
          <c:tx>
            <c:strRef>
              <c:f>GlobalGreenRush!$A$132</c:f>
              <c:strCache>
                <c:ptCount val="1"/>
                <c:pt idx="0">
                  <c:v>Agriculture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numRef>
              <c:f>GlobalGreenRush!$D$129:$AC$129</c:f>
              <c:numCache>
                <c:formatCode>General</c:formatCode>
                <c:ptCount val="2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</c:numCache>
            </c:numRef>
          </c:cat>
          <c:val>
            <c:numRef>
              <c:f>GlobalGreenRush!$D$132:$AC$132</c:f>
              <c:numCache>
                <c:formatCode>0.00</c:formatCode>
                <c:ptCount val="26"/>
                <c:pt idx="0">
                  <c:v>7.2560000000000002</c:v>
                </c:pt>
                <c:pt idx="1">
                  <c:v>7.2489999999999997</c:v>
                </c:pt>
                <c:pt idx="2">
                  <c:v>7.2539999999999996</c:v>
                </c:pt>
                <c:pt idx="3">
                  <c:v>7.2759999999999998</c:v>
                </c:pt>
                <c:pt idx="4">
                  <c:v>7.2889999999999997</c:v>
                </c:pt>
                <c:pt idx="5">
                  <c:v>7.2619999999999996</c:v>
                </c:pt>
                <c:pt idx="6">
                  <c:v>7.2359999999999998</c:v>
                </c:pt>
                <c:pt idx="7">
                  <c:v>7.2190000000000003</c:v>
                </c:pt>
                <c:pt idx="8">
                  <c:v>7.1849999999999996</c:v>
                </c:pt>
                <c:pt idx="9">
                  <c:v>7.1550000000000002</c:v>
                </c:pt>
                <c:pt idx="10">
                  <c:v>7.1260000000000003</c:v>
                </c:pt>
                <c:pt idx="11">
                  <c:v>7.0579999999999998</c:v>
                </c:pt>
                <c:pt idx="12">
                  <c:v>6.923</c:v>
                </c:pt>
                <c:pt idx="13">
                  <c:v>6.9160000000000004</c:v>
                </c:pt>
                <c:pt idx="14">
                  <c:v>6.9080000000000004</c:v>
                </c:pt>
                <c:pt idx="15">
                  <c:v>6.9020000000000001</c:v>
                </c:pt>
                <c:pt idx="16">
                  <c:v>6.8970000000000002</c:v>
                </c:pt>
                <c:pt idx="17">
                  <c:v>6.89</c:v>
                </c:pt>
                <c:pt idx="18">
                  <c:v>6.8819999999999997</c:v>
                </c:pt>
                <c:pt idx="19">
                  <c:v>6.8730000000000002</c:v>
                </c:pt>
                <c:pt idx="20">
                  <c:v>6.8680000000000003</c:v>
                </c:pt>
                <c:pt idx="21">
                  <c:v>6.8639999999999999</c:v>
                </c:pt>
                <c:pt idx="22">
                  <c:v>6.86</c:v>
                </c:pt>
                <c:pt idx="23">
                  <c:v>6.8550000000000004</c:v>
                </c:pt>
                <c:pt idx="24">
                  <c:v>6.8490000000000002</c:v>
                </c:pt>
                <c:pt idx="25">
                  <c:v>6.8419999999999996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37F-4E79-910C-D44E533B5A07}"/>
            </c:ext>
          </c:extLst>
        </c:ser>
        <c:ser>
          <c:idx val="3"/>
          <c:order val="3"/>
          <c:tx>
            <c:strRef>
              <c:f>GlobalGreenRush!$A$133</c:f>
              <c:strCache>
                <c:ptCount val="1"/>
                <c:pt idx="0">
                  <c:v>Waste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numRef>
              <c:f>GlobalGreenRush!$D$129:$AC$129</c:f>
              <c:numCache>
                <c:formatCode>General</c:formatCode>
                <c:ptCount val="2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</c:numCache>
            </c:numRef>
          </c:cat>
          <c:val>
            <c:numRef>
              <c:f>GlobalGreenRush!$D$133:$AC$133</c:f>
              <c:numCache>
                <c:formatCode>0.00</c:formatCode>
                <c:ptCount val="26"/>
                <c:pt idx="0">
                  <c:v>0.23599999999999999</c:v>
                </c:pt>
                <c:pt idx="1">
                  <c:v>0.19400000000000001</c:v>
                </c:pt>
                <c:pt idx="2">
                  <c:v>0.19600000000000001</c:v>
                </c:pt>
                <c:pt idx="3">
                  <c:v>0.19600000000000001</c:v>
                </c:pt>
                <c:pt idx="4">
                  <c:v>0.19600000000000001</c:v>
                </c:pt>
                <c:pt idx="5">
                  <c:v>0.19900000000000001</c:v>
                </c:pt>
                <c:pt idx="6">
                  <c:v>0.23799999999999999</c:v>
                </c:pt>
                <c:pt idx="7">
                  <c:v>0.23799999999999999</c:v>
                </c:pt>
                <c:pt idx="8">
                  <c:v>0.23799999999999999</c:v>
                </c:pt>
                <c:pt idx="9">
                  <c:v>0.24099999999999999</c:v>
                </c:pt>
                <c:pt idx="10">
                  <c:v>0.24</c:v>
                </c:pt>
                <c:pt idx="11">
                  <c:v>0.24</c:v>
                </c:pt>
                <c:pt idx="12">
                  <c:v>0.24299999999999999</c:v>
                </c:pt>
                <c:pt idx="13">
                  <c:v>0.24299999999999999</c:v>
                </c:pt>
                <c:pt idx="14">
                  <c:v>0.24299999999999999</c:v>
                </c:pt>
                <c:pt idx="15">
                  <c:v>0.24299999999999999</c:v>
                </c:pt>
                <c:pt idx="16">
                  <c:v>0.24299999999999999</c:v>
                </c:pt>
                <c:pt idx="17">
                  <c:v>0.245</c:v>
                </c:pt>
                <c:pt idx="18">
                  <c:v>0.245</c:v>
                </c:pt>
                <c:pt idx="19">
                  <c:v>0.245</c:v>
                </c:pt>
                <c:pt idx="20">
                  <c:v>0.245</c:v>
                </c:pt>
                <c:pt idx="21">
                  <c:v>0.247</c:v>
                </c:pt>
                <c:pt idx="22">
                  <c:v>0.247</c:v>
                </c:pt>
                <c:pt idx="23">
                  <c:v>0.247</c:v>
                </c:pt>
                <c:pt idx="24">
                  <c:v>0.247</c:v>
                </c:pt>
                <c:pt idx="25">
                  <c:v>0.247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37F-4E79-910C-D44E533B5A07}"/>
            </c:ext>
          </c:extLst>
        </c:ser>
        <c:ser>
          <c:idx val="4"/>
          <c:order val="4"/>
          <c:tx>
            <c:strRef>
              <c:f>GlobalGreenRush!$A$134</c:f>
              <c:strCache>
                <c:ptCount val="1"/>
                <c:pt idx="0">
                  <c:v>LULUCF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numRef>
              <c:f>GlobalGreenRush!$D$129:$AC$129</c:f>
              <c:numCache>
                <c:formatCode>General</c:formatCode>
                <c:ptCount val="2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</c:numCache>
            </c:numRef>
          </c:cat>
          <c:val>
            <c:numRef>
              <c:f>GlobalGreenRush!$D$134:$AC$134</c:f>
              <c:numCache>
                <c:formatCode>0.00</c:formatCode>
                <c:ptCount val="26"/>
                <c:pt idx="0">
                  <c:v>-7.3710000000000004</c:v>
                </c:pt>
                <c:pt idx="1">
                  <c:v>-8.7889999999999997</c:v>
                </c:pt>
                <c:pt idx="2">
                  <c:v>-10.404</c:v>
                </c:pt>
                <c:pt idx="3">
                  <c:v>-12.346</c:v>
                </c:pt>
                <c:pt idx="4">
                  <c:v>-13.926</c:v>
                </c:pt>
                <c:pt idx="5">
                  <c:v>-14.833</c:v>
                </c:pt>
                <c:pt idx="6">
                  <c:v>-15.435</c:v>
                </c:pt>
                <c:pt idx="7">
                  <c:v>-15.996</c:v>
                </c:pt>
                <c:pt idx="8">
                  <c:v>-16.7</c:v>
                </c:pt>
                <c:pt idx="9">
                  <c:v>-17.622</c:v>
                </c:pt>
                <c:pt idx="10">
                  <c:v>-18.521000000000001</c:v>
                </c:pt>
                <c:pt idx="11">
                  <c:v>-19.59</c:v>
                </c:pt>
                <c:pt idx="12">
                  <c:v>-21.952000000000002</c:v>
                </c:pt>
                <c:pt idx="13">
                  <c:v>-23.291</c:v>
                </c:pt>
                <c:pt idx="14">
                  <c:v>-24.593</c:v>
                </c:pt>
                <c:pt idx="15">
                  <c:v>-25.931000000000001</c:v>
                </c:pt>
                <c:pt idx="16">
                  <c:v>-27.173999999999999</c:v>
                </c:pt>
                <c:pt idx="17">
                  <c:v>-28.292999999999999</c:v>
                </c:pt>
                <c:pt idx="18">
                  <c:v>-28.922000000000001</c:v>
                </c:pt>
                <c:pt idx="19">
                  <c:v>-28.971</c:v>
                </c:pt>
                <c:pt idx="20">
                  <c:v>-28.79</c:v>
                </c:pt>
                <c:pt idx="21">
                  <c:v>-27.795000000000002</c:v>
                </c:pt>
                <c:pt idx="22">
                  <c:v>-26.754999999999999</c:v>
                </c:pt>
                <c:pt idx="23">
                  <c:v>-26.186</c:v>
                </c:pt>
                <c:pt idx="24">
                  <c:v>-26.492000000000001</c:v>
                </c:pt>
                <c:pt idx="25">
                  <c:v>-26.773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37F-4E79-910C-D44E533B5A07}"/>
            </c:ext>
          </c:extLst>
        </c:ser>
        <c:ser>
          <c:idx val="5"/>
          <c:order val="6"/>
          <c:tx>
            <c:strRef>
              <c:f>GlobalGreenRush!$A$135</c:f>
              <c:strCache>
                <c:ptCount val="1"/>
                <c:pt idx="0">
                  <c:v>IAS</c:v>
                </c:pt>
              </c:strCache>
            </c:strRef>
          </c:tx>
          <c:spPr>
            <a:solidFill>
              <a:srgbClr val="00879D"/>
            </a:solidFill>
            <a:ln>
              <a:noFill/>
            </a:ln>
            <a:effectLst/>
          </c:spPr>
          <c:invertIfNegative val="0"/>
          <c:cat>
            <c:numRef>
              <c:f>GlobalGreenRush!$D$129:$AC$129</c:f>
              <c:numCache>
                <c:formatCode>General</c:formatCode>
                <c:ptCount val="2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</c:numCache>
            </c:numRef>
          </c:cat>
          <c:val>
            <c:numRef>
              <c:f>GlobalGreenRush!$D$135:$AC$135</c:f>
              <c:numCache>
                <c:formatCode>0.00</c:formatCode>
                <c:ptCount val="26"/>
                <c:pt idx="0">
                  <c:v>4.2640000000000002</c:v>
                </c:pt>
                <c:pt idx="1">
                  <c:v>4.3520000000000003</c:v>
                </c:pt>
                <c:pt idx="2">
                  <c:v>4.4359999999999999</c:v>
                </c:pt>
                <c:pt idx="3">
                  <c:v>4.5140000000000002</c:v>
                </c:pt>
                <c:pt idx="4">
                  <c:v>4.5890000000000004</c:v>
                </c:pt>
                <c:pt idx="5">
                  <c:v>4.66</c:v>
                </c:pt>
                <c:pt idx="6">
                  <c:v>4.7080000000000002</c:v>
                </c:pt>
                <c:pt idx="7">
                  <c:v>4.74</c:v>
                </c:pt>
                <c:pt idx="8">
                  <c:v>4.7489999999999997</c:v>
                </c:pt>
                <c:pt idx="9">
                  <c:v>4.7290000000000001</c:v>
                </c:pt>
                <c:pt idx="10">
                  <c:v>4.6740000000000004</c:v>
                </c:pt>
                <c:pt idx="11">
                  <c:v>4.5739999999999998</c:v>
                </c:pt>
                <c:pt idx="12">
                  <c:v>4.4189999999999996</c:v>
                </c:pt>
                <c:pt idx="13">
                  <c:v>4.1970000000000001</c:v>
                </c:pt>
                <c:pt idx="14">
                  <c:v>3.899</c:v>
                </c:pt>
                <c:pt idx="15">
                  <c:v>3.524</c:v>
                </c:pt>
                <c:pt idx="16">
                  <c:v>3.0859999999999999</c:v>
                </c:pt>
                <c:pt idx="17">
                  <c:v>2.613</c:v>
                </c:pt>
                <c:pt idx="18">
                  <c:v>2.1419999999999999</c:v>
                </c:pt>
                <c:pt idx="19">
                  <c:v>1.7090000000000001</c:v>
                </c:pt>
                <c:pt idx="20">
                  <c:v>1.3380000000000001</c:v>
                </c:pt>
                <c:pt idx="21">
                  <c:v>1.0389999999999999</c:v>
                </c:pt>
                <c:pt idx="22">
                  <c:v>0.80900000000000005</c:v>
                </c:pt>
                <c:pt idx="23">
                  <c:v>0.63900000000000001</c:v>
                </c:pt>
                <c:pt idx="24">
                  <c:v>0.51700000000000002</c:v>
                </c:pt>
                <c:pt idx="25">
                  <c:v>0.43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5FF-431F-BF72-B65663B5D8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982373392"/>
        <c:axId val="982385872"/>
      </c:barChart>
      <c:lineChart>
        <c:grouping val="standard"/>
        <c:varyColors val="0"/>
        <c:ser>
          <c:idx val="6"/>
          <c:order val="5"/>
          <c:tx>
            <c:strRef>
              <c:f>GlobalGreenRush!$A$136</c:f>
              <c:strCache>
                <c:ptCount val="1"/>
                <c:pt idx="0">
                  <c:v>Net</c:v>
                </c:pt>
              </c:strCache>
            </c:strRef>
          </c:tx>
          <c:spPr>
            <a:ln w="28575" cap="rnd">
              <a:solidFill>
                <a:srgbClr val="000000"/>
              </a:solidFill>
              <a:round/>
            </a:ln>
            <a:effectLst/>
          </c:spPr>
          <c:marker>
            <c:symbol val="none"/>
          </c:marker>
          <c:cat>
            <c:numRef>
              <c:f>GlobalGreenRush!$D$129:$AC$129</c:f>
              <c:numCache>
                <c:formatCode>General</c:formatCode>
                <c:ptCount val="2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</c:numCache>
            </c:numRef>
          </c:cat>
          <c:val>
            <c:numRef>
              <c:f>GlobalGreenRush!$D$136:$AC$136</c:f>
              <c:numCache>
                <c:formatCode>0.00</c:formatCode>
                <c:ptCount val="26"/>
                <c:pt idx="0">
                  <c:v>32.732999999999997</c:v>
                </c:pt>
                <c:pt idx="1">
                  <c:v>31.059000000000001</c:v>
                </c:pt>
                <c:pt idx="2">
                  <c:v>28.105999999999998</c:v>
                </c:pt>
                <c:pt idx="3">
                  <c:v>25.286999999999999</c:v>
                </c:pt>
                <c:pt idx="4">
                  <c:v>23.361999999999995</c:v>
                </c:pt>
                <c:pt idx="5">
                  <c:v>22.062000000000001</c:v>
                </c:pt>
                <c:pt idx="6">
                  <c:v>20.521000000000001</c:v>
                </c:pt>
                <c:pt idx="7">
                  <c:v>18.964000000000002</c:v>
                </c:pt>
                <c:pt idx="8">
                  <c:v>17.058</c:v>
                </c:pt>
                <c:pt idx="9">
                  <c:v>14.555000000000003</c:v>
                </c:pt>
                <c:pt idx="10">
                  <c:v>11.596999999999998</c:v>
                </c:pt>
                <c:pt idx="11">
                  <c:v>9.1159999999999979</c:v>
                </c:pt>
                <c:pt idx="12">
                  <c:v>5.2819999999999991</c:v>
                </c:pt>
                <c:pt idx="13">
                  <c:v>2.6869999999999985</c:v>
                </c:pt>
                <c:pt idx="14">
                  <c:v>0.12600000000000033</c:v>
                </c:pt>
                <c:pt idx="15">
                  <c:v>-2.5780000000000038</c:v>
                </c:pt>
                <c:pt idx="16">
                  <c:v>-5.1150000000000002</c:v>
                </c:pt>
                <c:pt idx="17">
                  <c:v>-7.4989999999999988</c:v>
                </c:pt>
                <c:pt idx="18">
                  <c:v>-9.3440000000000012</c:v>
                </c:pt>
                <c:pt idx="19">
                  <c:v>-10.52</c:v>
                </c:pt>
                <c:pt idx="20">
                  <c:v>-11.332999999999998</c:v>
                </c:pt>
                <c:pt idx="21">
                  <c:v>-11.148000000000001</c:v>
                </c:pt>
                <c:pt idx="22">
                  <c:v>-10.816999999999998</c:v>
                </c:pt>
                <c:pt idx="23">
                  <c:v>-10.838000000000001</c:v>
                </c:pt>
                <c:pt idx="24">
                  <c:v>-11.632000000000001</c:v>
                </c:pt>
                <c:pt idx="25">
                  <c:v>-12.307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D37F-4E79-910C-D44E533B5A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2373392"/>
        <c:axId val="982385872"/>
      </c:lineChart>
      <c:catAx>
        <c:axId val="9823733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82385872"/>
        <c:crosses val="autoZero"/>
        <c:auto val="1"/>
        <c:lblAlgn val="ctr"/>
        <c:lblOffset val="100"/>
        <c:noMultiLvlLbl val="0"/>
      </c:catAx>
      <c:valAx>
        <c:axId val="982385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/>
                  <a:t>CO2 equivalent million metric</a:t>
                </a:r>
                <a:r>
                  <a:rPr lang="en-NZ" baseline="0"/>
                  <a:t> tonnes</a:t>
                </a:r>
                <a:endParaRPr lang="en-NZ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NZ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823733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NZ"/>
              <a:t>(b)</a:t>
            </a:r>
          </a:p>
        </c:rich>
      </c:tx>
      <c:layout>
        <c:manualLayout>
          <c:xMode val="edge"/>
          <c:yMode val="edge"/>
          <c:x val="1.0309629629629617E-2"/>
          <c:y val="1.653796296296296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676032014960215"/>
          <c:y val="6.5687645687645707E-2"/>
          <c:w val="0.6885325925925927"/>
          <c:h val="0.7281682098765431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PatchworkNation!$A$37</c:f>
              <c:strCache>
                <c:ptCount val="1"/>
                <c:pt idx="0">
                  <c:v>Solid fuels</c:v>
                </c:pt>
              </c:strCache>
            </c:strRef>
          </c:tx>
          <c:spPr>
            <a:solidFill>
              <a:srgbClr val="4A626F"/>
            </a:solidFill>
            <a:ln>
              <a:noFill/>
            </a:ln>
            <a:effectLst/>
          </c:spPr>
          <c:invertIfNegative val="0"/>
          <c:cat>
            <c:numRef>
              <c:f>PatchworkNation!$D$36:$AC$36</c:f>
              <c:numCache>
                <c:formatCode>General</c:formatCode>
                <c:ptCount val="2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</c:numCache>
            </c:numRef>
          </c:cat>
          <c:val>
            <c:numRef>
              <c:f>PatchworkNation!$D$37:$AC$37</c:f>
              <c:numCache>
                <c:formatCode>0.00</c:formatCode>
                <c:ptCount val="26"/>
                <c:pt idx="0">
                  <c:v>15.147839189418368</c:v>
                </c:pt>
                <c:pt idx="1">
                  <c:v>15.143014871621004</c:v>
                </c:pt>
                <c:pt idx="2">
                  <c:v>15.140189709987492</c:v>
                </c:pt>
                <c:pt idx="3">
                  <c:v>15.118937587857902</c:v>
                </c:pt>
                <c:pt idx="4">
                  <c:v>15.044437474940791</c:v>
                </c:pt>
                <c:pt idx="5">
                  <c:v>14.945202609514226</c:v>
                </c:pt>
                <c:pt idx="6">
                  <c:v>14.816455548096124</c:v>
                </c:pt>
                <c:pt idx="7">
                  <c:v>14.631234439100623</c:v>
                </c:pt>
                <c:pt idx="8">
                  <c:v>14.396301586317282</c:v>
                </c:pt>
                <c:pt idx="9">
                  <c:v>14.086189102718574</c:v>
                </c:pt>
                <c:pt idx="10">
                  <c:v>13.695519566259089</c:v>
                </c:pt>
                <c:pt idx="11">
                  <c:v>13.235892637977896</c:v>
                </c:pt>
                <c:pt idx="12">
                  <c:v>12.675474587816449</c:v>
                </c:pt>
                <c:pt idx="13">
                  <c:v>12.002973049728347</c:v>
                </c:pt>
                <c:pt idx="14">
                  <c:v>11.219319438691958</c:v>
                </c:pt>
                <c:pt idx="15">
                  <c:v>10.345426065512033</c:v>
                </c:pt>
                <c:pt idx="16">
                  <c:v>9.4129703036917647</c:v>
                </c:pt>
                <c:pt idx="17">
                  <c:v>8.4814378281492928</c:v>
                </c:pt>
                <c:pt idx="18">
                  <c:v>7.5909520586620038</c:v>
                </c:pt>
                <c:pt idx="19">
                  <c:v>6.7777898540142205</c:v>
                </c:pt>
                <c:pt idx="20">
                  <c:v>6.0731818122811054</c:v>
                </c:pt>
                <c:pt idx="21">
                  <c:v>5.4704972865268289</c:v>
                </c:pt>
                <c:pt idx="22">
                  <c:v>4.9717421128745514</c:v>
                </c:pt>
                <c:pt idx="23">
                  <c:v>4.5689686301334476</c:v>
                </c:pt>
                <c:pt idx="24">
                  <c:v>4.2532848061720872</c:v>
                </c:pt>
                <c:pt idx="25">
                  <c:v>4.0089493509803891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CD-426C-90DF-2C705FCCB726}"/>
            </c:ext>
          </c:extLst>
        </c:ser>
        <c:ser>
          <c:idx val="1"/>
          <c:order val="1"/>
          <c:tx>
            <c:strRef>
              <c:f>PatchworkNation!$A$38</c:f>
              <c:strCache>
                <c:ptCount val="1"/>
                <c:pt idx="0">
                  <c:v>Natural gas</c:v>
                </c:pt>
              </c:strCache>
            </c:strRef>
          </c:tx>
          <c:spPr>
            <a:solidFill>
              <a:srgbClr val="00ADEF"/>
            </a:solidFill>
            <a:ln>
              <a:noFill/>
            </a:ln>
            <a:effectLst/>
          </c:spPr>
          <c:invertIfNegative val="0"/>
          <c:cat>
            <c:numRef>
              <c:f>PatchworkNation!$D$36:$AC$36</c:f>
              <c:numCache>
                <c:formatCode>General</c:formatCode>
                <c:ptCount val="2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</c:numCache>
            </c:numRef>
          </c:cat>
          <c:val>
            <c:numRef>
              <c:f>PatchworkNation!$D$38:$AC$38</c:f>
              <c:numCache>
                <c:formatCode>0.00</c:formatCode>
                <c:ptCount val="26"/>
                <c:pt idx="0">
                  <c:v>36.244525349537781</c:v>
                </c:pt>
                <c:pt idx="1">
                  <c:v>36.413869459917329</c:v>
                </c:pt>
                <c:pt idx="2">
                  <c:v>36.566657513737468</c:v>
                </c:pt>
                <c:pt idx="3">
                  <c:v>36.657390589824928</c:v>
                </c:pt>
                <c:pt idx="4">
                  <c:v>36.494282104647233</c:v>
                </c:pt>
                <c:pt idx="5">
                  <c:v>36.174005298446993</c:v>
                </c:pt>
                <c:pt idx="6">
                  <c:v>35.62535332570495</c:v>
                </c:pt>
                <c:pt idx="7">
                  <c:v>34.725183774758293</c:v>
                </c:pt>
                <c:pt idx="8">
                  <c:v>33.365692779429793</c:v>
                </c:pt>
                <c:pt idx="9">
                  <c:v>31.388520165482767</c:v>
                </c:pt>
                <c:pt idx="10">
                  <c:v>28.696512222585174</c:v>
                </c:pt>
                <c:pt idx="11">
                  <c:v>25.325201872038814</c:v>
                </c:pt>
                <c:pt idx="12">
                  <c:v>21.451656830556221</c:v>
                </c:pt>
                <c:pt idx="13">
                  <c:v>17.44932862534726</c:v>
                </c:pt>
                <c:pt idx="14">
                  <c:v>13.725460481181171</c:v>
                </c:pt>
                <c:pt idx="15">
                  <c:v>10.565030380154955</c:v>
                </c:pt>
                <c:pt idx="16">
                  <c:v>8.0646692625114547</c:v>
                </c:pt>
                <c:pt idx="17">
                  <c:v>6.1949964643186002</c:v>
                </c:pt>
                <c:pt idx="18">
                  <c:v>4.8515407067550766</c:v>
                </c:pt>
                <c:pt idx="19">
                  <c:v>3.9144725660555482</c:v>
                </c:pt>
                <c:pt idx="20">
                  <c:v>3.2765290315425979</c:v>
                </c:pt>
                <c:pt idx="21">
                  <c:v>2.8455104920851051</c:v>
                </c:pt>
                <c:pt idx="22">
                  <c:v>2.5571186374391424</c:v>
                </c:pt>
                <c:pt idx="23">
                  <c:v>2.3649555040941812</c:v>
                </c:pt>
                <c:pt idx="24">
                  <c:v>2.2375210103026273</c:v>
                </c:pt>
                <c:pt idx="25">
                  <c:v>2.152662867729815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0CD-426C-90DF-2C705FCCB726}"/>
            </c:ext>
          </c:extLst>
        </c:ser>
        <c:ser>
          <c:idx val="2"/>
          <c:order val="2"/>
          <c:tx>
            <c:strRef>
              <c:f>PatchworkNation!$A$39</c:f>
              <c:strCache>
                <c:ptCount val="1"/>
                <c:pt idx="0">
                  <c:v>Renewables</c:v>
                </c:pt>
              </c:strCache>
            </c:strRef>
          </c:tx>
          <c:spPr>
            <a:solidFill>
              <a:srgbClr val="99CA3B"/>
            </a:solidFill>
            <a:ln>
              <a:noFill/>
            </a:ln>
            <a:effectLst/>
          </c:spPr>
          <c:invertIfNegative val="0"/>
          <c:cat>
            <c:numRef>
              <c:f>PatchworkNation!$D$36:$AC$36</c:f>
              <c:numCache>
                <c:formatCode>General</c:formatCode>
                <c:ptCount val="2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</c:numCache>
            </c:numRef>
          </c:cat>
          <c:val>
            <c:numRef>
              <c:f>PatchworkNation!$D$39:$AC$39</c:f>
              <c:numCache>
                <c:formatCode>0.00</c:formatCode>
                <c:ptCount val="26"/>
                <c:pt idx="0">
                  <c:v>7.9511318270370239</c:v>
                </c:pt>
                <c:pt idx="1">
                  <c:v>8.0526819838220192</c:v>
                </c:pt>
                <c:pt idx="2">
                  <c:v>8.1265355857138637</c:v>
                </c:pt>
                <c:pt idx="3">
                  <c:v>8.1744440812045571</c:v>
                </c:pt>
                <c:pt idx="4">
                  <c:v>8.2185640258022019</c:v>
                </c:pt>
                <c:pt idx="5">
                  <c:v>8.2561218258666003</c:v>
                </c:pt>
                <c:pt idx="6">
                  <c:v>8.2882429231615564</c:v>
                </c:pt>
                <c:pt idx="7">
                  <c:v>8.3168441297043589</c:v>
                </c:pt>
                <c:pt idx="8">
                  <c:v>8.3423009723473491</c:v>
                </c:pt>
                <c:pt idx="9">
                  <c:v>8.3664185544425447</c:v>
                </c:pt>
                <c:pt idx="10">
                  <c:v>8.3887967721752581</c:v>
                </c:pt>
                <c:pt idx="11">
                  <c:v>8.4077362174292265</c:v>
                </c:pt>
                <c:pt idx="12">
                  <c:v>8.4240253010682551</c:v>
                </c:pt>
                <c:pt idx="13">
                  <c:v>8.4367081012264986</c:v>
                </c:pt>
                <c:pt idx="14">
                  <c:v>8.4446798533755683</c:v>
                </c:pt>
                <c:pt idx="15">
                  <c:v>8.4522346469635057</c:v>
                </c:pt>
                <c:pt idx="16">
                  <c:v>8.4584494364233382</c:v>
                </c:pt>
                <c:pt idx="17">
                  <c:v>8.4601323548042497</c:v>
                </c:pt>
                <c:pt idx="18">
                  <c:v>8.4608981287751472</c:v>
                </c:pt>
                <c:pt idx="19">
                  <c:v>8.4625366273043863</c:v>
                </c:pt>
                <c:pt idx="20">
                  <c:v>8.4644687467742479</c:v>
                </c:pt>
                <c:pt idx="21">
                  <c:v>8.4698859071922836</c:v>
                </c:pt>
                <c:pt idx="22">
                  <c:v>8.480091496466672</c:v>
                </c:pt>
                <c:pt idx="23">
                  <c:v>8.4963882906669408</c:v>
                </c:pt>
                <c:pt idx="24">
                  <c:v>8.5148053449062537</c:v>
                </c:pt>
                <c:pt idx="25">
                  <c:v>8.5327246577519507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0CD-426C-90DF-2C705FCCB726}"/>
            </c:ext>
          </c:extLst>
        </c:ser>
        <c:ser>
          <c:idx val="3"/>
          <c:order val="3"/>
          <c:tx>
            <c:strRef>
              <c:f>PatchworkNation!$A$40</c:f>
              <c:strCache>
                <c:ptCount val="1"/>
                <c:pt idx="0">
                  <c:v>Biomass</c:v>
                </c:pt>
              </c:strCache>
            </c:strRef>
          </c:tx>
          <c:spPr>
            <a:solidFill>
              <a:srgbClr val="F6D00D"/>
            </a:solidFill>
            <a:ln>
              <a:noFill/>
            </a:ln>
            <a:effectLst/>
          </c:spPr>
          <c:invertIfNegative val="0"/>
          <c:cat>
            <c:numRef>
              <c:f>PatchworkNation!$D$36:$AC$36</c:f>
              <c:numCache>
                <c:formatCode>General</c:formatCode>
                <c:ptCount val="2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</c:numCache>
            </c:numRef>
          </c:cat>
          <c:val>
            <c:numRef>
              <c:f>PatchworkNation!$D$40:$AC$40</c:f>
              <c:numCache>
                <c:formatCode>0.00</c:formatCode>
                <c:ptCount val="26"/>
                <c:pt idx="0">
                  <c:v>27.195117308195204</c:v>
                </c:pt>
                <c:pt idx="1">
                  <c:v>27.601005993674779</c:v>
                </c:pt>
                <c:pt idx="2">
                  <c:v>27.892135727716607</c:v>
                </c:pt>
                <c:pt idx="3">
                  <c:v>28.083278418955647</c:v>
                </c:pt>
                <c:pt idx="4">
                  <c:v>28.256123364085454</c:v>
                </c:pt>
                <c:pt idx="5">
                  <c:v>28.412534702958602</c:v>
                </c:pt>
                <c:pt idx="6">
                  <c:v>28.576281626488125</c:v>
                </c:pt>
                <c:pt idx="7">
                  <c:v>28.794537331998377</c:v>
                </c:pt>
                <c:pt idx="8">
                  <c:v>29.128196646982726</c:v>
                </c:pt>
                <c:pt idx="9">
                  <c:v>29.650284220582598</c:v>
                </c:pt>
                <c:pt idx="10">
                  <c:v>30.405027444225766</c:v>
                </c:pt>
                <c:pt idx="11">
                  <c:v>31.410149129703267</c:v>
                </c:pt>
                <c:pt idx="12">
                  <c:v>32.664417640266443</c:v>
                </c:pt>
                <c:pt idx="13">
                  <c:v>34.11592889209264</c:v>
                </c:pt>
                <c:pt idx="14">
                  <c:v>35.664115259717171</c:v>
                </c:pt>
                <c:pt idx="15">
                  <c:v>37.196278483227658</c:v>
                </c:pt>
                <c:pt idx="16">
                  <c:v>38.587667061842829</c:v>
                </c:pt>
                <c:pt idx="17">
                  <c:v>39.762299093170157</c:v>
                </c:pt>
                <c:pt idx="18">
                  <c:v>40.703585646456084</c:v>
                </c:pt>
                <c:pt idx="19">
                  <c:v>41.433637136008976</c:v>
                </c:pt>
                <c:pt idx="20">
                  <c:v>42.003259864333955</c:v>
                </c:pt>
                <c:pt idx="21">
                  <c:v>42.429401910441108</c:v>
                </c:pt>
                <c:pt idx="22">
                  <c:v>42.751149554469173</c:v>
                </c:pt>
                <c:pt idx="23">
                  <c:v>42.998957266316403</c:v>
                </c:pt>
                <c:pt idx="24">
                  <c:v>43.165434181737076</c:v>
                </c:pt>
                <c:pt idx="25">
                  <c:v>43.270825869278944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0CD-426C-90DF-2C705FCCB726}"/>
            </c:ext>
          </c:extLst>
        </c:ser>
        <c:ser>
          <c:idx val="4"/>
          <c:order val="4"/>
          <c:tx>
            <c:strRef>
              <c:f>PatchworkNation!$A$41</c:f>
              <c:strCache>
                <c:ptCount val="1"/>
                <c:pt idx="0">
                  <c:v>Electricity</c:v>
                </c:pt>
              </c:strCache>
            </c:strRef>
          </c:tx>
          <c:spPr>
            <a:solidFill>
              <a:srgbClr val="028442"/>
            </a:solidFill>
            <a:ln>
              <a:noFill/>
            </a:ln>
            <a:effectLst/>
          </c:spPr>
          <c:invertIfNegative val="0"/>
          <c:cat>
            <c:numRef>
              <c:f>PatchworkNation!$D$36:$AC$36</c:f>
              <c:numCache>
                <c:formatCode>General</c:formatCode>
                <c:ptCount val="2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</c:numCache>
            </c:numRef>
          </c:cat>
          <c:val>
            <c:numRef>
              <c:f>PatchworkNation!$D$41:$AC$41</c:f>
              <c:numCache>
                <c:formatCode>0.00</c:formatCode>
                <c:ptCount val="26"/>
                <c:pt idx="0">
                  <c:v>135.92532005757545</c:v>
                </c:pt>
                <c:pt idx="1">
                  <c:v>137.27878243088944</c:v>
                </c:pt>
                <c:pt idx="2">
                  <c:v>139.23545932036811</c:v>
                </c:pt>
                <c:pt idx="3">
                  <c:v>140.42527145933462</c:v>
                </c:pt>
                <c:pt idx="4">
                  <c:v>142.64253545032989</c:v>
                </c:pt>
                <c:pt idx="5">
                  <c:v>144.36578050885078</c:v>
                </c:pt>
                <c:pt idx="6">
                  <c:v>146.99214696339106</c:v>
                </c:pt>
                <c:pt idx="7">
                  <c:v>149.26890971843306</c:v>
                </c:pt>
                <c:pt idx="8">
                  <c:v>152.63503053966514</c:v>
                </c:pt>
                <c:pt idx="9">
                  <c:v>155.86821823379987</c:v>
                </c:pt>
                <c:pt idx="10">
                  <c:v>160.39109649069883</c:v>
                </c:pt>
                <c:pt idx="11">
                  <c:v>164.9201016441707</c:v>
                </c:pt>
                <c:pt idx="12">
                  <c:v>169.9316637895528</c:v>
                </c:pt>
                <c:pt idx="13">
                  <c:v>175.10630433547468</c:v>
                </c:pt>
                <c:pt idx="14">
                  <c:v>180.10773453922653</c:v>
                </c:pt>
                <c:pt idx="15">
                  <c:v>184.79772003270949</c:v>
                </c:pt>
                <c:pt idx="16">
                  <c:v>189.10663145211399</c:v>
                </c:pt>
                <c:pt idx="17">
                  <c:v>193.07519414621692</c:v>
                </c:pt>
                <c:pt idx="18">
                  <c:v>196.76988114391057</c:v>
                </c:pt>
                <c:pt idx="19">
                  <c:v>200.21407968536255</c:v>
                </c:pt>
                <c:pt idx="20">
                  <c:v>204.12052779628189</c:v>
                </c:pt>
                <c:pt idx="21">
                  <c:v>207.10107309551469</c:v>
                </c:pt>
                <c:pt idx="22">
                  <c:v>209.84584046459682</c:v>
                </c:pt>
                <c:pt idx="23">
                  <c:v>212.37927704528587</c:v>
                </c:pt>
                <c:pt idx="24">
                  <c:v>214.6064415131552</c:v>
                </c:pt>
                <c:pt idx="25">
                  <c:v>216.70206588596196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0CD-426C-90DF-2C705FCCB726}"/>
            </c:ext>
          </c:extLst>
        </c:ser>
        <c:ser>
          <c:idx val="5"/>
          <c:order val="5"/>
          <c:tx>
            <c:strRef>
              <c:f>PatchworkNation!$A$42</c:f>
              <c:strCache>
                <c:ptCount val="1"/>
                <c:pt idx="0">
                  <c:v>Oil products</c:v>
                </c:pt>
              </c:strCache>
            </c:strRef>
          </c:tx>
          <c:spPr>
            <a:solidFill>
              <a:srgbClr val="EC7D2E"/>
            </a:solidFill>
            <a:ln>
              <a:noFill/>
            </a:ln>
            <a:effectLst/>
          </c:spPr>
          <c:invertIfNegative val="0"/>
          <c:cat>
            <c:numRef>
              <c:f>PatchworkNation!$D$36:$AC$36</c:f>
              <c:numCache>
                <c:formatCode>General</c:formatCode>
                <c:ptCount val="2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</c:numCache>
            </c:numRef>
          </c:cat>
          <c:val>
            <c:numRef>
              <c:f>PatchworkNation!$D$42:$AC$42</c:f>
              <c:numCache>
                <c:formatCode>0.00</c:formatCode>
                <c:ptCount val="26"/>
                <c:pt idx="0">
                  <c:v>99.211599518696104</c:v>
                </c:pt>
                <c:pt idx="1">
                  <c:v>99.053147962165838</c:v>
                </c:pt>
                <c:pt idx="2">
                  <c:v>98.943866968993376</c:v>
                </c:pt>
                <c:pt idx="3">
                  <c:v>98.755607971267338</c:v>
                </c:pt>
                <c:pt idx="4">
                  <c:v>98.586285477154277</c:v>
                </c:pt>
                <c:pt idx="5">
                  <c:v>98.379421388531824</c:v>
                </c:pt>
                <c:pt idx="6">
                  <c:v>98.239905550800955</c:v>
                </c:pt>
                <c:pt idx="7">
                  <c:v>98.058358859757632</c:v>
                </c:pt>
                <c:pt idx="8">
                  <c:v>97.825021061990597</c:v>
                </c:pt>
                <c:pt idx="9">
                  <c:v>97.519751785563827</c:v>
                </c:pt>
                <c:pt idx="10">
                  <c:v>97.110008205974793</c:v>
                </c:pt>
                <c:pt idx="11">
                  <c:v>96.553334209672897</c:v>
                </c:pt>
                <c:pt idx="12">
                  <c:v>95.841385793813231</c:v>
                </c:pt>
                <c:pt idx="13">
                  <c:v>94.938692663408006</c:v>
                </c:pt>
                <c:pt idx="14">
                  <c:v>93.800097772273034</c:v>
                </c:pt>
                <c:pt idx="15">
                  <c:v>92.452192417274816</c:v>
                </c:pt>
                <c:pt idx="16">
                  <c:v>90.84686608472245</c:v>
                </c:pt>
                <c:pt idx="17">
                  <c:v>88.981098340699532</c:v>
                </c:pt>
                <c:pt idx="18">
                  <c:v>86.89726260288046</c:v>
                </c:pt>
                <c:pt idx="19">
                  <c:v>84.644944817514585</c:v>
                </c:pt>
                <c:pt idx="20">
                  <c:v>82.261949927467882</c:v>
                </c:pt>
                <c:pt idx="21">
                  <c:v>79.802565462784742</c:v>
                </c:pt>
                <c:pt idx="22">
                  <c:v>77.344138638970904</c:v>
                </c:pt>
                <c:pt idx="23">
                  <c:v>74.96895187710733</c:v>
                </c:pt>
                <c:pt idx="24">
                  <c:v>72.905285656708685</c:v>
                </c:pt>
                <c:pt idx="25">
                  <c:v>71.028717661691672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0CD-426C-90DF-2C705FCCB726}"/>
            </c:ext>
          </c:extLst>
        </c:ser>
        <c:ser>
          <c:idx val="6"/>
          <c:order val="6"/>
          <c:tx>
            <c:strRef>
              <c:f>PatchworkNation!$A$43</c:f>
              <c:strCache>
                <c:ptCount val="1"/>
                <c:pt idx="0">
                  <c:v>eFuels</c:v>
                </c:pt>
              </c:strCache>
            </c:strRef>
          </c:tx>
          <c:spPr>
            <a:solidFill>
              <a:srgbClr val="8051A0"/>
            </a:solidFill>
            <a:ln>
              <a:noFill/>
            </a:ln>
            <a:effectLst/>
          </c:spPr>
          <c:invertIfNegative val="0"/>
          <c:cat>
            <c:numRef>
              <c:f>PatchworkNation!$D$36:$AC$36</c:f>
              <c:numCache>
                <c:formatCode>General</c:formatCode>
                <c:ptCount val="2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</c:numCache>
            </c:numRef>
          </c:cat>
          <c:val>
            <c:numRef>
              <c:f>PatchworkNation!$D$43:$AC$43</c:f>
              <c:numCache>
                <c:formatCode>0.00</c:formatCode>
                <c:ptCount val="2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3.5114986029863203E-2</c:v>
                </c:pt>
                <c:pt idx="12">
                  <c:v>8.8341306044899384E-2</c:v>
                </c:pt>
                <c:pt idx="13">
                  <c:v>0.16820573015831441</c:v>
                </c:pt>
                <c:pt idx="14">
                  <c:v>0.28673724699512543</c:v>
                </c:pt>
                <c:pt idx="15">
                  <c:v>0.46039218693235351</c:v>
                </c:pt>
                <c:pt idx="16">
                  <c:v>0.71058413982971447</c:v>
                </c:pt>
                <c:pt idx="17">
                  <c:v>1.063030118329966</c:v>
                </c:pt>
                <c:pt idx="18">
                  <c:v>1.5443678530528253</c:v>
                </c:pt>
                <c:pt idx="19">
                  <c:v>2.174875495255312</c:v>
                </c:pt>
                <c:pt idx="20">
                  <c:v>2.9576082520835563</c:v>
                </c:pt>
                <c:pt idx="21">
                  <c:v>3.8679773611530726</c:v>
                </c:pt>
                <c:pt idx="22">
                  <c:v>4.8513175598057021</c:v>
                </c:pt>
                <c:pt idx="23">
                  <c:v>5.834187320032961</c:v>
                </c:pt>
                <c:pt idx="24">
                  <c:v>6.7459490811600151</c:v>
                </c:pt>
                <c:pt idx="25">
                  <c:v>7.5384354396007938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0CD-426C-90DF-2C705FCCB7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982373392"/>
        <c:axId val="982385872"/>
      </c:barChart>
      <c:catAx>
        <c:axId val="9823733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82385872"/>
        <c:crosses val="autoZero"/>
        <c:auto val="1"/>
        <c:lblAlgn val="ctr"/>
        <c:lblOffset val="100"/>
        <c:noMultiLvlLbl val="0"/>
      </c:catAx>
      <c:valAx>
        <c:axId val="982385872"/>
        <c:scaling>
          <c:orientation val="minMax"/>
          <c:max val="7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/>
                  <a:t>PJ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823733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NZ"/>
              <a:t>(b)</a:t>
            </a:r>
          </a:p>
        </c:rich>
      </c:tx>
      <c:layout>
        <c:manualLayout>
          <c:xMode val="edge"/>
          <c:yMode val="edge"/>
          <c:x val="9.2201851851851854E-3"/>
          <c:y val="3.22466049382716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840481481481481"/>
          <c:y val="6.5231481481481488E-2"/>
          <c:w val="0.68897740740740732"/>
          <c:h val="0.78570339506172837"/>
        </c:manualLayout>
      </c:layout>
      <c:barChart>
        <c:barDir val="col"/>
        <c:grouping val="stacked"/>
        <c:varyColors val="0"/>
        <c:ser>
          <c:idx val="10"/>
          <c:order val="0"/>
          <c:tx>
            <c:strRef>
              <c:f>GlobalGreenRush!$A$208</c:f>
              <c:strCache>
                <c:ptCount val="1"/>
                <c:pt idx="0">
                  <c:v>Geothermal</c:v>
                </c:pt>
              </c:strCache>
            </c:strRef>
          </c:tx>
          <c:spPr>
            <a:solidFill>
              <a:schemeClr val="tx1">
                <a:lumMod val="65000"/>
                <a:lumOff val="35000"/>
              </a:schemeClr>
            </a:solidFill>
            <a:ln>
              <a:noFill/>
            </a:ln>
            <a:effectLst/>
          </c:spPr>
          <c:invertIfNegative val="0"/>
          <c:cat>
            <c:numRef>
              <c:f>GlobalGreenRush!$D$198:$AC$198</c:f>
              <c:numCache>
                <c:formatCode>General</c:formatCode>
                <c:ptCount val="2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</c:numCache>
            </c:numRef>
          </c:cat>
          <c:val>
            <c:numRef>
              <c:f>GlobalGreenRush!$D$208:$AC$208</c:f>
              <c:numCache>
                <c:formatCode>0.00</c:formatCode>
                <c:ptCount val="26"/>
                <c:pt idx="0">
                  <c:v>10.46</c:v>
                </c:pt>
                <c:pt idx="1">
                  <c:v>10.46</c:v>
                </c:pt>
                <c:pt idx="2">
                  <c:v>10.72</c:v>
                </c:pt>
                <c:pt idx="3">
                  <c:v>10.72</c:v>
                </c:pt>
                <c:pt idx="4">
                  <c:v>10.72</c:v>
                </c:pt>
                <c:pt idx="5">
                  <c:v>10.72</c:v>
                </c:pt>
                <c:pt idx="6">
                  <c:v>10.19</c:v>
                </c:pt>
                <c:pt idx="7">
                  <c:v>10.19</c:v>
                </c:pt>
                <c:pt idx="8">
                  <c:v>10.19</c:v>
                </c:pt>
                <c:pt idx="9">
                  <c:v>10.19</c:v>
                </c:pt>
                <c:pt idx="10">
                  <c:v>10.19</c:v>
                </c:pt>
                <c:pt idx="11">
                  <c:v>10.19</c:v>
                </c:pt>
                <c:pt idx="12">
                  <c:v>11.76</c:v>
                </c:pt>
                <c:pt idx="13">
                  <c:v>14.85</c:v>
                </c:pt>
                <c:pt idx="14">
                  <c:v>15.35</c:v>
                </c:pt>
                <c:pt idx="15">
                  <c:v>15.35</c:v>
                </c:pt>
                <c:pt idx="16">
                  <c:v>15.35</c:v>
                </c:pt>
                <c:pt idx="17">
                  <c:v>17.09</c:v>
                </c:pt>
                <c:pt idx="18">
                  <c:v>17.09</c:v>
                </c:pt>
                <c:pt idx="19">
                  <c:v>17.48</c:v>
                </c:pt>
                <c:pt idx="20">
                  <c:v>17.48</c:v>
                </c:pt>
                <c:pt idx="21">
                  <c:v>18.77</c:v>
                </c:pt>
                <c:pt idx="22">
                  <c:v>18.77</c:v>
                </c:pt>
                <c:pt idx="23">
                  <c:v>19.05</c:v>
                </c:pt>
                <c:pt idx="24">
                  <c:v>19.05</c:v>
                </c:pt>
                <c:pt idx="25">
                  <c:v>19.05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A5-4417-820E-B2E6A34E2CA2}"/>
            </c:ext>
          </c:extLst>
        </c:ser>
        <c:ser>
          <c:idx val="8"/>
          <c:order val="1"/>
          <c:tx>
            <c:strRef>
              <c:f>GlobalGreenRush!$A$207</c:f>
              <c:strCache>
                <c:ptCount val="1"/>
                <c:pt idx="0">
                  <c:v>Thermal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cat>
            <c:numRef>
              <c:f>GlobalGreenRush!$D$198:$AC$198</c:f>
              <c:numCache>
                <c:formatCode>General</c:formatCode>
                <c:ptCount val="2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</c:numCache>
            </c:numRef>
          </c:cat>
          <c:val>
            <c:numRef>
              <c:f>GlobalGreenRush!$D$207:$AC$207</c:f>
              <c:numCache>
                <c:formatCode>0.00</c:formatCode>
                <c:ptCount val="26"/>
                <c:pt idx="0">
                  <c:v>1.54</c:v>
                </c:pt>
                <c:pt idx="1">
                  <c:v>1.6400000000000001</c:v>
                </c:pt>
                <c:pt idx="2">
                  <c:v>2.4400000000000004</c:v>
                </c:pt>
                <c:pt idx="3">
                  <c:v>1.34</c:v>
                </c:pt>
                <c:pt idx="4">
                  <c:v>1.31</c:v>
                </c:pt>
                <c:pt idx="5">
                  <c:v>1.56</c:v>
                </c:pt>
                <c:pt idx="6">
                  <c:v>1.1100000000000001</c:v>
                </c:pt>
                <c:pt idx="7">
                  <c:v>1.1600000000000001</c:v>
                </c:pt>
                <c:pt idx="8">
                  <c:v>1.25</c:v>
                </c:pt>
                <c:pt idx="9">
                  <c:v>0.53</c:v>
                </c:pt>
                <c:pt idx="10">
                  <c:v>0.38</c:v>
                </c:pt>
                <c:pt idx="11">
                  <c:v>0.37</c:v>
                </c:pt>
                <c:pt idx="12">
                  <c:v>0.24</c:v>
                </c:pt>
                <c:pt idx="13">
                  <c:v>0.19</c:v>
                </c:pt>
                <c:pt idx="14">
                  <c:v>0.21</c:v>
                </c:pt>
                <c:pt idx="15">
                  <c:v>0.04</c:v>
                </c:pt>
                <c:pt idx="16">
                  <c:v>0.06</c:v>
                </c:pt>
                <c:pt idx="17">
                  <c:v>0.03</c:v>
                </c:pt>
                <c:pt idx="18">
                  <c:v>0.03</c:v>
                </c:pt>
                <c:pt idx="19">
                  <c:v>0.02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0A5-4417-820E-B2E6A34E2CA2}"/>
            </c:ext>
          </c:extLst>
        </c:ser>
        <c:ser>
          <c:idx val="7"/>
          <c:order val="2"/>
          <c:tx>
            <c:strRef>
              <c:f>GlobalGreenRush!$A$206</c:f>
              <c:strCache>
                <c:ptCount val="1"/>
                <c:pt idx="0">
                  <c:v>Hydro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cat>
            <c:numRef>
              <c:f>GlobalGreenRush!$D$198:$AC$198</c:f>
              <c:numCache>
                <c:formatCode>General</c:formatCode>
                <c:ptCount val="2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</c:numCache>
            </c:numRef>
          </c:cat>
          <c:val>
            <c:numRef>
              <c:f>GlobalGreenRush!$D$206:$AC$206</c:f>
              <c:numCache>
                <c:formatCode>0.00</c:formatCode>
                <c:ptCount val="26"/>
                <c:pt idx="0">
                  <c:v>25.13</c:v>
                </c:pt>
                <c:pt idx="1">
                  <c:v>25.15</c:v>
                </c:pt>
                <c:pt idx="2">
                  <c:v>25.33</c:v>
                </c:pt>
                <c:pt idx="3">
                  <c:v>24.55</c:v>
                </c:pt>
                <c:pt idx="4">
                  <c:v>24.51</c:v>
                </c:pt>
                <c:pt idx="5">
                  <c:v>24.63</c:v>
                </c:pt>
                <c:pt idx="6">
                  <c:v>24.48</c:v>
                </c:pt>
                <c:pt idx="7">
                  <c:v>24.24</c:v>
                </c:pt>
                <c:pt idx="8">
                  <c:v>24.77</c:v>
                </c:pt>
                <c:pt idx="9">
                  <c:v>22</c:v>
                </c:pt>
                <c:pt idx="10">
                  <c:v>21.18</c:v>
                </c:pt>
                <c:pt idx="11">
                  <c:v>20.82</c:v>
                </c:pt>
                <c:pt idx="12">
                  <c:v>20.27</c:v>
                </c:pt>
                <c:pt idx="13">
                  <c:v>18.559999999999999</c:v>
                </c:pt>
                <c:pt idx="14">
                  <c:v>19.170000000000002</c:v>
                </c:pt>
                <c:pt idx="15">
                  <c:v>20</c:v>
                </c:pt>
                <c:pt idx="16">
                  <c:v>20.53</c:v>
                </c:pt>
                <c:pt idx="17">
                  <c:v>18.350000000000001</c:v>
                </c:pt>
                <c:pt idx="18">
                  <c:v>18.98</c:v>
                </c:pt>
                <c:pt idx="19">
                  <c:v>18.02</c:v>
                </c:pt>
                <c:pt idx="20">
                  <c:v>18.559999999999999</c:v>
                </c:pt>
                <c:pt idx="21">
                  <c:v>16.78</c:v>
                </c:pt>
                <c:pt idx="22">
                  <c:v>17.07</c:v>
                </c:pt>
                <c:pt idx="23">
                  <c:v>17.09</c:v>
                </c:pt>
                <c:pt idx="24">
                  <c:v>15.87</c:v>
                </c:pt>
                <c:pt idx="25">
                  <c:v>16.18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0A5-4417-820E-B2E6A34E2CA2}"/>
            </c:ext>
          </c:extLst>
        </c:ser>
        <c:ser>
          <c:idx val="6"/>
          <c:order val="3"/>
          <c:tx>
            <c:strRef>
              <c:f>GlobalGreenRush!$A$205</c:f>
              <c:strCache>
                <c:ptCount val="1"/>
                <c:pt idx="0">
                  <c:v>Pumped Hydro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numRef>
              <c:f>GlobalGreenRush!$D$198:$AC$198</c:f>
              <c:numCache>
                <c:formatCode>General</c:formatCode>
                <c:ptCount val="2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</c:numCache>
            </c:numRef>
          </c:cat>
          <c:val>
            <c:numRef>
              <c:f>GlobalGreenRush!$D$205:$AC$205</c:f>
              <c:numCache>
                <c:formatCode>0.00</c:formatCode>
                <c:ptCount val="2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0A5-4417-820E-B2E6A34E2CA2}"/>
            </c:ext>
          </c:extLst>
        </c:ser>
        <c:ser>
          <c:idx val="5"/>
          <c:order val="4"/>
          <c:tx>
            <c:strRef>
              <c:f>GlobalGreenRush!$A$204</c:f>
              <c:strCache>
                <c:ptCount val="1"/>
                <c:pt idx="0">
                  <c:v>Grid Scale Battery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numRef>
              <c:f>GlobalGreenRush!$D$198:$AC$198</c:f>
              <c:numCache>
                <c:formatCode>General</c:formatCode>
                <c:ptCount val="2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</c:numCache>
            </c:numRef>
          </c:cat>
          <c:val>
            <c:numRef>
              <c:f>GlobalGreenRush!$D$204:$AC$204</c:f>
              <c:numCache>
                <c:formatCode>0.00</c:formatCode>
                <c:ptCount val="2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0A5-4417-820E-B2E6A34E2CA2}"/>
            </c:ext>
          </c:extLst>
        </c:ser>
        <c:ser>
          <c:idx val="4"/>
          <c:order val="5"/>
          <c:tx>
            <c:strRef>
              <c:f>GlobalGreenRush!$A$203</c:f>
              <c:strCache>
                <c:ptCount val="1"/>
                <c:pt idx="0">
                  <c:v>Distributed Battery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numRef>
              <c:f>GlobalGreenRush!$D$198:$AC$198</c:f>
              <c:numCache>
                <c:formatCode>General</c:formatCode>
                <c:ptCount val="2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</c:numCache>
            </c:numRef>
          </c:cat>
          <c:val>
            <c:numRef>
              <c:f>GlobalGreenRush!$D$203:$AC$203</c:f>
              <c:numCache>
                <c:formatCode>0.00</c:formatCode>
                <c:ptCount val="2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0A5-4417-820E-B2E6A34E2CA2}"/>
            </c:ext>
          </c:extLst>
        </c:ser>
        <c:ser>
          <c:idx val="3"/>
          <c:order val="6"/>
          <c:tx>
            <c:strRef>
              <c:f>GlobalGreenRush!$A$202</c:f>
              <c:strCache>
                <c:ptCount val="1"/>
                <c:pt idx="0">
                  <c:v>Offshore Wind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cat>
            <c:numRef>
              <c:f>GlobalGreenRush!$D$198:$AC$198</c:f>
              <c:numCache>
                <c:formatCode>General</c:formatCode>
                <c:ptCount val="2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</c:numCache>
            </c:numRef>
          </c:cat>
          <c:val>
            <c:numRef>
              <c:f>GlobalGreenRush!$D$202:$AC$202</c:f>
              <c:numCache>
                <c:formatCode>0.00</c:formatCode>
                <c:ptCount val="2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4.46</c:v>
                </c:pt>
                <c:pt idx="10">
                  <c:v>8.9499999999999993</c:v>
                </c:pt>
                <c:pt idx="11">
                  <c:v>11.16</c:v>
                </c:pt>
                <c:pt idx="12">
                  <c:v>11.14</c:v>
                </c:pt>
                <c:pt idx="13">
                  <c:v>11.09</c:v>
                </c:pt>
                <c:pt idx="14">
                  <c:v>11.05</c:v>
                </c:pt>
                <c:pt idx="15">
                  <c:v>11.09</c:v>
                </c:pt>
                <c:pt idx="16">
                  <c:v>11.15</c:v>
                </c:pt>
                <c:pt idx="17">
                  <c:v>11</c:v>
                </c:pt>
                <c:pt idx="18">
                  <c:v>11.02</c:v>
                </c:pt>
                <c:pt idx="19">
                  <c:v>11.03</c:v>
                </c:pt>
                <c:pt idx="20">
                  <c:v>11.04</c:v>
                </c:pt>
                <c:pt idx="21">
                  <c:v>11.05</c:v>
                </c:pt>
                <c:pt idx="22">
                  <c:v>10.96</c:v>
                </c:pt>
                <c:pt idx="23">
                  <c:v>10.86</c:v>
                </c:pt>
                <c:pt idx="24">
                  <c:v>10.82</c:v>
                </c:pt>
                <c:pt idx="25">
                  <c:v>10.9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F0A5-4417-820E-B2E6A34E2CA2}"/>
            </c:ext>
          </c:extLst>
        </c:ser>
        <c:ser>
          <c:idx val="2"/>
          <c:order val="7"/>
          <c:tx>
            <c:strRef>
              <c:f>GlobalGreenRush!$A$201</c:f>
              <c:strCache>
                <c:ptCount val="1"/>
                <c:pt idx="0">
                  <c:v>Onshore Wind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numRef>
              <c:f>GlobalGreenRush!$D$198:$AC$198</c:f>
              <c:numCache>
                <c:formatCode>General</c:formatCode>
                <c:ptCount val="2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</c:numCache>
            </c:numRef>
          </c:cat>
          <c:val>
            <c:numRef>
              <c:f>GlobalGreenRush!$D$201:$AC$201</c:f>
              <c:numCache>
                <c:formatCode>0.00</c:formatCode>
                <c:ptCount val="26"/>
                <c:pt idx="0">
                  <c:v>4.2699999999999996</c:v>
                </c:pt>
                <c:pt idx="1">
                  <c:v>5.05</c:v>
                </c:pt>
                <c:pt idx="2">
                  <c:v>5.05</c:v>
                </c:pt>
                <c:pt idx="3">
                  <c:v>6.61</c:v>
                </c:pt>
                <c:pt idx="4">
                  <c:v>8.1199999999999992</c:v>
                </c:pt>
                <c:pt idx="5">
                  <c:v>9.16</c:v>
                </c:pt>
                <c:pt idx="6">
                  <c:v>10.77</c:v>
                </c:pt>
                <c:pt idx="7">
                  <c:v>12.31</c:v>
                </c:pt>
                <c:pt idx="8">
                  <c:v>13.02</c:v>
                </c:pt>
                <c:pt idx="9">
                  <c:v>13.39</c:v>
                </c:pt>
                <c:pt idx="10">
                  <c:v>13.43</c:v>
                </c:pt>
                <c:pt idx="11">
                  <c:v>13.29</c:v>
                </c:pt>
                <c:pt idx="12">
                  <c:v>13.41</c:v>
                </c:pt>
                <c:pt idx="13">
                  <c:v>13.35</c:v>
                </c:pt>
                <c:pt idx="14">
                  <c:v>13.56</c:v>
                </c:pt>
                <c:pt idx="15">
                  <c:v>13.65</c:v>
                </c:pt>
                <c:pt idx="16">
                  <c:v>13.93</c:v>
                </c:pt>
                <c:pt idx="17">
                  <c:v>15.15</c:v>
                </c:pt>
                <c:pt idx="18">
                  <c:v>15.29</c:v>
                </c:pt>
                <c:pt idx="19">
                  <c:v>14.87</c:v>
                </c:pt>
                <c:pt idx="20">
                  <c:v>15.02</c:v>
                </c:pt>
                <c:pt idx="21">
                  <c:v>15.39</c:v>
                </c:pt>
                <c:pt idx="22">
                  <c:v>15.19</c:v>
                </c:pt>
                <c:pt idx="23">
                  <c:v>15.04</c:v>
                </c:pt>
                <c:pt idx="24">
                  <c:v>16.579999999999998</c:v>
                </c:pt>
                <c:pt idx="25">
                  <c:v>16.670000000000002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0A5-4417-820E-B2E6A34E2CA2}"/>
            </c:ext>
          </c:extLst>
        </c:ser>
        <c:ser>
          <c:idx val="1"/>
          <c:order val="8"/>
          <c:tx>
            <c:strRef>
              <c:f>GlobalGreenRush!$A$200</c:f>
              <c:strCache>
                <c:ptCount val="1"/>
                <c:pt idx="0">
                  <c:v>Grid Scale Solar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numRef>
              <c:f>GlobalGreenRush!$D$198:$AC$198</c:f>
              <c:numCache>
                <c:formatCode>General</c:formatCode>
                <c:ptCount val="2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</c:numCache>
            </c:numRef>
          </c:cat>
          <c:val>
            <c:numRef>
              <c:f>GlobalGreenRush!$D$200:$AC$200</c:f>
              <c:numCache>
                <c:formatCode>0.00</c:formatCode>
                <c:ptCount val="26"/>
                <c:pt idx="0">
                  <c:v>0.47</c:v>
                </c:pt>
                <c:pt idx="1">
                  <c:v>1.66</c:v>
                </c:pt>
                <c:pt idx="2">
                  <c:v>1.95</c:v>
                </c:pt>
                <c:pt idx="3">
                  <c:v>3.6</c:v>
                </c:pt>
                <c:pt idx="4">
                  <c:v>3.59</c:v>
                </c:pt>
                <c:pt idx="5">
                  <c:v>4.55</c:v>
                </c:pt>
                <c:pt idx="6">
                  <c:v>5.51</c:v>
                </c:pt>
                <c:pt idx="7">
                  <c:v>5.48</c:v>
                </c:pt>
                <c:pt idx="8">
                  <c:v>5.5</c:v>
                </c:pt>
                <c:pt idx="9">
                  <c:v>5.47</c:v>
                </c:pt>
                <c:pt idx="10">
                  <c:v>5.41</c:v>
                </c:pt>
                <c:pt idx="11">
                  <c:v>5.42</c:v>
                </c:pt>
                <c:pt idx="12">
                  <c:v>5.44</c:v>
                </c:pt>
                <c:pt idx="13">
                  <c:v>5.98</c:v>
                </c:pt>
                <c:pt idx="14">
                  <c:v>5.99</c:v>
                </c:pt>
                <c:pt idx="15">
                  <c:v>6.01</c:v>
                </c:pt>
                <c:pt idx="16">
                  <c:v>5.99</c:v>
                </c:pt>
                <c:pt idx="17">
                  <c:v>7.08</c:v>
                </c:pt>
                <c:pt idx="18">
                  <c:v>7.11</c:v>
                </c:pt>
                <c:pt idx="19">
                  <c:v>9.27</c:v>
                </c:pt>
                <c:pt idx="20">
                  <c:v>9.2899999999999991</c:v>
                </c:pt>
                <c:pt idx="21">
                  <c:v>10.75</c:v>
                </c:pt>
                <c:pt idx="22">
                  <c:v>11.27</c:v>
                </c:pt>
                <c:pt idx="23">
                  <c:v>11.66</c:v>
                </c:pt>
                <c:pt idx="24">
                  <c:v>12.21</c:v>
                </c:pt>
                <c:pt idx="25">
                  <c:v>12.19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F0A5-4417-820E-B2E6A34E2CA2}"/>
            </c:ext>
          </c:extLst>
        </c:ser>
        <c:ser>
          <c:idx val="0"/>
          <c:order val="9"/>
          <c:tx>
            <c:strRef>
              <c:f>GlobalGreenRush!$A$199</c:f>
              <c:strCache>
                <c:ptCount val="1"/>
                <c:pt idx="0">
                  <c:v>Distributed Solar</c:v>
                </c:pt>
              </c:strCache>
            </c:strRef>
          </c:tx>
          <c:spPr>
            <a:solidFill>
              <a:schemeClr val="accent4">
                <a:lumMod val="20000"/>
                <a:lumOff val="80000"/>
              </a:schemeClr>
            </a:solidFill>
            <a:ln>
              <a:noFill/>
              <a:prstDash val="sysDash"/>
            </a:ln>
            <a:effectLst/>
          </c:spPr>
          <c:invertIfNegative val="0"/>
          <c:cat>
            <c:numRef>
              <c:f>GlobalGreenRush!$D$198:$AC$198</c:f>
              <c:numCache>
                <c:formatCode>General</c:formatCode>
                <c:ptCount val="2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</c:numCache>
            </c:numRef>
          </c:cat>
          <c:val>
            <c:numRef>
              <c:f>GlobalGreenRush!$D$199:$AC$199</c:f>
              <c:numCache>
                <c:formatCode>0.00</c:formatCode>
                <c:ptCount val="26"/>
                <c:pt idx="0">
                  <c:v>1.05</c:v>
                </c:pt>
                <c:pt idx="1">
                  <c:v>1.17</c:v>
                </c:pt>
                <c:pt idx="2">
                  <c:v>1.31</c:v>
                </c:pt>
                <c:pt idx="3">
                  <c:v>1.46</c:v>
                </c:pt>
                <c:pt idx="4">
                  <c:v>1.64</c:v>
                </c:pt>
                <c:pt idx="5">
                  <c:v>1.83</c:v>
                </c:pt>
                <c:pt idx="6">
                  <c:v>2.06</c:v>
                </c:pt>
                <c:pt idx="7">
                  <c:v>2.2999999999999998</c:v>
                </c:pt>
                <c:pt idx="8">
                  <c:v>2.57</c:v>
                </c:pt>
                <c:pt idx="9">
                  <c:v>2.88</c:v>
                </c:pt>
                <c:pt idx="10">
                  <c:v>3.18</c:v>
                </c:pt>
                <c:pt idx="11">
                  <c:v>3.56</c:v>
                </c:pt>
                <c:pt idx="12">
                  <c:v>3.99</c:v>
                </c:pt>
                <c:pt idx="13">
                  <c:v>4.38</c:v>
                </c:pt>
                <c:pt idx="14">
                  <c:v>4.93</c:v>
                </c:pt>
                <c:pt idx="15">
                  <c:v>5.53</c:v>
                </c:pt>
                <c:pt idx="16">
                  <c:v>6.18</c:v>
                </c:pt>
                <c:pt idx="17">
                  <c:v>6.77</c:v>
                </c:pt>
                <c:pt idx="18">
                  <c:v>7.42</c:v>
                </c:pt>
                <c:pt idx="19">
                  <c:v>7.92</c:v>
                </c:pt>
                <c:pt idx="20">
                  <c:v>8.61</c:v>
                </c:pt>
                <c:pt idx="21">
                  <c:v>8.93</c:v>
                </c:pt>
                <c:pt idx="22">
                  <c:v>9.48</c:v>
                </c:pt>
                <c:pt idx="23">
                  <c:v>10.050000000000001</c:v>
                </c:pt>
                <c:pt idx="24">
                  <c:v>10.43</c:v>
                </c:pt>
                <c:pt idx="25">
                  <c:v>10.99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F0A5-4417-820E-B2E6A34E2C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418921008"/>
        <c:axId val="1418922448"/>
      </c:barChart>
      <c:catAx>
        <c:axId val="14189210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18922448"/>
        <c:crosses val="autoZero"/>
        <c:auto val="1"/>
        <c:lblAlgn val="ctr"/>
        <c:lblOffset val="100"/>
        <c:noMultiLvlLbl val="0"/>
      </c:catAx>
      <c:valAx>
        <c:axId val="1418922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/>
                  <a:t>TWh</a:t>
                </a:r>
              </a:p>
            </c:rich>
          </c:tx>
          <c:layout>
            <c:manualLayout>
              <c:xMode val="edge"/>
              <c:yMode val="edge"/>
              <c:x val="1.2428260571947906E-2"/>
              <c:y val="0.4039578135262915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189210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9657851851851846"/>
          <c:y val="5.1601543209876546E-2"/>
          <c:w val="0.18515518518518517"/>
          <c:h val="0.8314743827160493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NZ"/>
              <a:t>(a)</a:t>
            </a:r>
          </a:p>
        </c:rich>
      </c:tx>
      <c:layout>
        <c:manualLayout>
          <c:xMode val="edge"/>
          <c:yMode val="edge"/>
          <c:x val="1.6275740740740736E-2"/>
          <c:y val="5.18453703703703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308259259259259"/>
          <c:y val="6.5231481481481488E-2"/>
          <c:w val="0.68964391365136335"/>
          <c:h val="0.75042561297356014"/>
        </c:manualLayout>
      </c:layout>
      <c:barChart>
        <c:barDir val="col"/>
        <c:grouping val="stacked"/>
        <c:varyColors val="0"/>
        <c:ser>
          <c:idx val="12"/>
          <c:order val="2"/>
          <c:tx>
            <c:strRef>
              <c:f>GlobalGreenRush!$A$174</c:f>
              <c:strCache>
                <c:ptCount val="1"/>
                <c:pt idx="0">
                  <c:v>Geothermal</c:v>
                </c:pt>
              </c:strCache>
            </c:strRef>
          </c:tx>
          <c:spPr>
            <a:solidFill>
              <a:schemeClr val="tx1">
                <a:lumMod val="65000"/>
                <a:lumOff val="35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#REF!$B$1:$AA$1</c:f>
            </c:multiLvlStrRef>
          </c:cat>
          <c:val>
            <c:numRef>
              <c:f>GlobalGreenRush!$D$174:$AC$174</c:f>
              <c:numCache>
                <c:formatCode>0.00</c:formatCode>
                <c:ptCount val="26"/>
                <c:pt idx="0">
                  <c:v>1.34</c:v>
                </c:pt>
                <c:pt idx="1">
                  <c:v>1.34</c:v>
                </c:pt>
                <c:pt idx="2">
                  <c:v>1.37</c:v>
                </c:pt>
                <c:pt idx="3">
                  <c:v>1.37</c:v>
                </c:pt>
                <c:pt idx="4">
                  <c:v>1.37</c:v>
                </c:pt>
                <c:pt idx="5">
                  <c:v>1.37</c:v>
                </c:pt>
                <c:pt idx="6">
                  <c:v>1.3</c:v>
                </c:pt>
                <c:pt idx="7">
                  <c:v>1.3</c:v>
                </c:pt>
                <c:pt idx="8">
                  <c:v>1.3</c:v>
                </c:pt>
                <c:pt idx="9">
                  <c:v>1.3</c:v>
                </c:pt>
                <c:pt idx="10">
                  <c:v>1.3</c:v>
                </c:pt>
                <c:pt idx="11">
                  <c:v>1.3</c:v>
                </c:pt>
                <c:pt idx="12">
                  <c:v>1.5</c:v>
                </c:pt>
                <c:pt idx="13">
                  <c:v>1.89</c:v>
                </c:pt>
                <c:pt idx="14">
                  <c:v>1.96</c:v>
                </c:pt>
                <c:pt idx="15">
                  <c:v>1.96</c:v>
                </c:pt>
                <c:pt idx="16">
                  <c:v>1.96</c:v>
                </c:pt>
                <c:pt idx="17">
                  <c:v>2.1800000000000002</c:v>
                </c:pt>
                <c:pt idx="18">
                  <c:v>2.1800000000000002</c:v>
                </c:pt>
                <c:pt idx="19">
                  <c:v>2.23</c:v>
                </c:pt>
                <c:pt idx="20">
                  <c:v>2.23</c:v>
                </c:pt>
                <c:pt idx="21">
                  <c:v>2.39</c:v>
                </c:pt>
                <c:pt idx="22">
                  <c:v>2.39</c:v>
                </c:pt>
                <c:pt idx="23">
                  <c:v>2.4300000000000002</c:v>
                </c:pt>
                <c:pt idx="24">
                  <c:v>2.4300000000000002</c:v>
                </c:pt>
                <c:pt idx="25">
                  <c:v>2.4300000000000002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0C-489E-8BEB-50E1E2F4BB15}"/>
            </c:ext>
          </c:extLst>
        </c:ser>
        <c:ser>
          <c:idx val="10"/>
          <c:order val="3"/>
          <c:tx>
            <c:strRef>
              <c:f>GlobalGreenRush!$A$173</c:f>
              <c:strCache>
                <c:ptCount val="1"/>
                <c:pt idx="0">
                  <c:v>Thermal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#REF!$B$1:$AA$1</c:f>
            </c:multiLvlStrRef>
          </c:cat>
          <c:val>
            <c:numRef>
              <c:f>GlobalGreenRush!$D$173:$AC$173</c:f>
              <c:numCache>
                <c:formatCode>0.00</c:formatCode>
                <c:ptCount val="26"/>
                <c:pt idx="0">
                  <c:v>3.13</c:v>
                </c:pt>
                <c:pt idx="1">
                  <c:v>2.7199999999999998</c:v>
                </c:pt>
                <c:pt idx="2">
                  <c:v>2.7199999999999998</c:v>
                </c:pt>
                <c:pt idx="3">
                  <c:v>2.7199999999999998</c:v>
                </c:pt>
                <c:pt idx="4">
                  <c:v>2.57</c:v>
                </c:pt>
                <c:pt idx="5">
                  <c:v>2.57</c:v>
                </c:pt>
                <c:pt idx="6">
                  <c:v>2.57</c:v>
                </c:pt>
                <c:pt idx="7">
                  <c:v>2.57</c:v>
                </c:pt>
                <c:pt idx="8">
                  <c:v>2.57</c:v>
                </c:pt>
                <c:pt idx="9">
                  <c:v>2.57</c:v>
                </c:pt>
                <c:pt idx="10">
                  <c:v>1.58</c:v>
                </c:pt>
                <c:pt idx="11">
                  <c:v>1.58</c:v>
                </c:pt>
                <c:pt idx="12">
                  <c:v>1.19</c:v>
                </c:pt>
                <c:pt idx="13">
                  <c:v>1.0900000000000001</c:v>
                </c:pt>
                <c:pt idx="14">
                  <c:v>1.0900000000000001</c:v>
                </c:pt>
                <c:pt idx="15">
                  <c:v>1.07</c:v>
                </c:pt>
                <c:pt idx="16">
                  <c:v>1.07</c:v>
                </c:pt>
                <c:pt idx="17">
                  <c:v>1.07</c:v>
                </c:pt>
                <c:pt idx="18">
                  <c:v>1.07</c:v>
                </c:pt>
                <c:pt idx="19">
                  <c:v>1.03</c:v>
                </c:pt>
                <c:pt idx="20">
                  <c:v>0.93</c:v>
                </c:pt>
                <c:pt idx="21">
                  <c:v>0.93</c:v>
                </c:pt>
                <c:pt idx="22">
                  <c:v>0.93</c:v>
                </c:pt>
                <c:pt idx="23">
                  <c:v>0.93</c:v>
                </c:pt>
                <c:pt idx="24">
                  <c:v>0.93</c:v>
                </c:pt>
                <c:pt idx="25">
                  <c:v>0.93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10C-489E-8BEB-50E1E2F4BB15}"/>
            </c:ext>
          </c:extLst>
        </c:ser>
        <c:ser>
          <c:idx val="9"/>
          <c:order val="4"/>
          <c:tx>
            <c:strRef>
              <c:f>GlobalGreenRush!$A$172</c:f>
              <c:strCache>
                <c:ptCount val="1"/>
                <c:pt idx="0">
                  <c:v>Hydro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cat>
            <c:multiLvlStrRef>
              <c:f>#REF!$B$1:$AA$1</c:f>
            </c:multiLvlStrRef>
          </c:cat>
          <c:val>
            <c:numRef>
              <c:f>GlobalGreenRush!$D$172:$AC$172</c:f>
              <c:numCache>
                <c:formatCode>0.00</c:formatCode>
                <c:ptCount val="26"/>
                <c:pt idx="0">
                  <c:v>5.29</c:v>
                </c:pt>
                <c:pt idx="1">
                  <c:v>5.29</c:v>
                </c:pt>
                <c:pt idx="2">
                  <c:v>5.29</c:v>
                </c:pt>
                <c:pt idx="3">
                  <c:v>5.29</c:v>
                </c:pt>
                <c:pt idx="4">
                  <c:v>5.29</c:v>
                </c:pt>
                <c:pt idx="5">
                  <c:v>5.29</c:v>
                </c:pt>
                <c:pt idx="6">
                  <c:v>5.29</c:v>
                </c:pt>
                <c:pt idx="7">
                  <c:v>5.29</c:v>
                </c:pt>
                <c:pt idx="8">
                  <c:v>5.29</c:v>
                </c:pt>
                <c:pt idx="9">
                  <c:v>5.29</c:v>
                </c:pt>
                <c:pt idx="10">
                  <c:v>5.29</c:v>
                </c:pt>
                <c:pt idx="11">
                  <c:v>5.29</c:v>
                </c:pt>
                <c:pt idx="12">
                  <c:v>5.29</c:v>
                </c:pt>
                <c:pt idx="13">
                  <c:v>5.29</c:v>
                </c:pt>
                <c:pt idx="14">
                  <c:v>5.29</c:v>
                </c:pt>
                <c:pt idx="15">
                  <c:v>5.33</c:v>
                </c:pt>
                <c:pt idx="16">
                  <c:v>5.34</c:v>
                </c:pt>
                <c:pt idx="17">
                  <c:v>5.54</c:v>
                </c:pt>
                <c:pt idx="18">
                  <c:v>5.54</c:v>
                </c:pt>
                <c:pt idx="19">
                  <c:v>5.54</c:v>
                </c:pt>
                <c:pt idx="20">
                  <c:v>5.54</c:v>
                </c:pt>
                <c:pt idx="21">
                  <c:v>5.54</c:v>
                </c:pt>
                <c:pt idx="22">
                  <c:v>5.54</c:v>
                </c:pt>
                <c:pt idx="23">
                  <c:v>5.54</c:v>
                </c:pt>
                <c:pt idx="24">
                  <c:v>5.54</c:v>
                </c:pt>
                <c:pt idx="25">
                  <c:v>5.54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10C-489E-8BEB-50E1E2F4BB15}"/>
            </c:ext>
          </c:extLst>
        </c:ser>
        <c:ser>
          <c:idx val="8"/>
          <c:order val="5"/>
          <c:tx>
            <c:strRef>
              <c:f>GlobalGreenRush!$A$171</c:f>
              <c:strCache>
                <c:ptCount val="1"/>
                <c:pt idx="0">
                  <c:v>Pumped Hydro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#REF!$B$1:$AA$1</c:f>
            </c:multiLvlStrRef>
          </c:cat>
          <c:val>
            <c:numRef>
              <c:f>GlobalGreenRush!$D$171:$AC$171</c:f>
              <c:numCache>
                <c:formatCode>0.00</c:formatCode>
                <c:ptCount val="2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10C-489E-8BEB-50E1E2F4BB15}"/>
            </c:ext>
          </c:extLst>
        </c:ser>
        <c:ser>
          <c:idx val="7"/>
          <c:order val="6"/>
          <c:tx>
            <c:strRef>
              <c:f>GlobalGreenRush!$A$170</c:f>
              <c:strCache>
                <c:ptCount val="1"/>
                <c:pt idx="0">
                  <c:v>Grid Scale Battery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#REF!$B$1:$AA$1</c:f>
            </c:multiLvlStrRef>
          </c:cat>
          <c:val>
            <c:numRef>
              <c:f>GlobalGreenRush!$D$170:$AC$170</c:f>
              <c:numCache>
                <c:formatCode>0.00</c:formatCode>
                <c:ptCount val="26"/>
                <c:pt idx="0">
                  <c:v>0.12</c:v>
                </c:pt>
                <c:pt idx="1">
                  <c:v>0.32</c:v>
                </c:pt>
                <c:pt idx="2">
                  <c:v>0.32</c:v>
                </c:pt>
                <c:pt idx="3">
                  <c:v>0.32</c:v>
                </c:pt>
                <c:pt idx="4">
                  <c:v>0.32</c:v>
                </c:pt>
                <c:pt idx="5">
                  <c:v>0.32</c:v>
                </c:pt>
                <c:pt idx="6">
                  <c:v>0.32</c:v>
                </c:pt>
                <c:pt idx="7">
                  <c:v>0.32</c:v>
                </c:pt>
                <c:pt idx="8">
                  <c:v>0.32</c:v>
                </c:pt>
                <c:pt idx="9">
                  <c:v>0.41</c:v>
                </c:pt>
                <c:pt idx="10">
                  <c:v>1.58</c:v>
                </c:pt>
                <c:pt idx="11">
                  <c:v>1.81</c:v>
                </c:pt>
                <c:pt idx="12">
                  <c:v>1.88</c:v>
                </c:pt>
                <c:pt idx="13">
                  <c:v>1.99</c:v>
                </c:pt>
                <c:pt idx="14">
                  <c:v>2.13</c:v>
                </c:pt>
                <c:pt idx="15">
                  <c:v>2.31</c:v>
                </c:pt>
                <c:pt idx="16">
                  <c:v>2.48</c:v>
                </c:pt>
                <c:pt idx="17">
                  <c:v>2.48</c:v>
                </c:pt>
                <c:pt idx="18">
                  <c:v>2.54</c:v>
                </c:pt>
                <c:pt idx="19">
                  <c:v>2.59</c:v>
                </c:pt>
                <c:pt idx="20">
                  <c:v>2.59</c:v>
                </c:pt>
                <c:pt idx="21">
                  <c:v>2.66</c:v>
                </c:pt>
                <c:pt idx="22">
                  <c:v>2.66</c:v>
                </c:pt>
                <c:pt idx="23">
                  <c:v>2.69</c:v>
                </c:pt>
                <c:pt idx="24">
                  <c:v>2.72</c:v>
                </c:pt>
                <c:pt idx="25">
                  <c:v>2.77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10C-489E-8BEB-50E1E2F4BB15}"/>
            </c:ext>
          </c:extLst>
        </c:ser>
        <c:ser>
          <c:idx val="6"/>
          <c:order val="7"/>
          <c:tx>
            <c:strRef>
              <c:f>GlobalGreenRush!$A$169</c:f>
              <c:strCache>
                <c:ptCount val="1"/>
                <c:pt idx="0">
                  <c:v>Distributed Battery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#REF!$B$1:$AA$1</c:f>
            </c:multiLvlStrRef>
          </c:cat>
          <c:val>
            <c:numRef>
              <c:f>GlobalGreenRush!$D$169:$AC$169</c:f>
              <c:numCache>
                <c:formatCode>0.00</c:formatCode>
                <c:ptCount val="26"/>
                <c:pt idx="0">
                  <c:v>0.05</c:v>
                </c:pt>
                <c:pt idx="1">
                  <c:v>7.0000000000000007E-2</c:v>
                </c:pt>
                <c:pt idx="2">
                  <c:v>0.09</c:v>
                </c:pt>
                <c:pt idx="3">
                  <c:v>0.11</c:v>
                </c:pt>
                <c:pt idx="4">
                  <c:v>0.13</c:v>
                </c:pt>
                <c:pt idx="5">
                  <c:v>0.15</c:v>
                </c:pt>
                <c:pt idx="6">
                  <c:v>0.18</c:v>
                </c:pt>
                <c:pt idx="7">
                  <c:v>0.23</c:v>
                </c:pt>
                <c:pt idx="8">
                  <c:v>0.28999999999999998</c:v>
                </c:pt>
                <c:pt idx="9">
                  <c:v>0.36</c:v>
                </c:pt>
                <c:pt idx="10">
                  <c:v>0.46</c:v>
                </c:pt>
                <c:pt idx="11">
                  <c:v>0.59</c:v>
                </c:pt>
                <c:pt idx="12">
                  <c:v>0.73</c:v>
                </c:pt>
                <c:pt idx="13">
                  <c:v>0.89</c:v>
                </c:pt>
                <c:pt idx="14">
                  <c:v>1.06</c:v>
                </c:pt>
                <c:pt idx="15">
                  <c:v>1.23</c:v>
                </c:pt>
                <c:pt idx="16">
                  <c:v>1.41</c:v>
                </c:pt>
                <c:pt idx="17">
                  <c:v>1.58</c:v>
                </c:pt>
                <c:pt idx="18">
                  <c:v>1.76</c:v>
                </c:pt>
                <c:pt idx="19">
                  <c:v>1.93</c:v>
                </c:pt>
                <c:pt idx="20">
                  <c:v>2.1</c:v>
                </c:pt>
                <c:pt idx="21">
                  <c:v>2.25</c:v>
                </c:pt>
                <c:pt idx="22">
                  <c:v>2.4</c:v>
                </c:pt>
                <c:pt idx="23">
                  <c:v>2.5299999999999998</c:v>
                </c:pt>
                <c:pt idx="24">
                  <c:v>2.66</c:v>
                </c:pt>
                <c:pt idx="25">
                  <c:v>2.77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10C-489E-8BEB-50E1E2F4BB15}"/>
            </c:ext>
          </c:extLst>
        </c:ser>
        <c:ser>
          <c:idx val="5"/>
          <c:order val="8"/>
          <c:tx>
            <c:strRef>
              <c:f>GlobalGreenRush!$A$168</c:f>
              <c:strCache>
                <c:ptCount val="1"/>
                <c:pt idx="0">
                  <c:v>Offshore Wind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cat>
            <c:multiLvlStrRef>
              <c:f>#REF!$B$1:$AA$1</c:f>
            </c:multiLvlStrRef>
          </c:cat>
          <c:val>
            <c:numRef>
              <c:f>GlobalGreenRush!$D$168:$AC$168</c:f>
              <c:numCache>
                <c:formatCode>0.00</c:formatCode>
                <c:ptCount val="2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2</c:v>
                </c:pt>
                <c:pt idx="11">
                  <c:v>2.5</c:v>
                </c:pt>
                <c:pt idx="12">
                  <c:v>2.5</c:v>
                </c:pt>
                <c:pt idx="13">
                  <c:v>2.5</c:v>
                </c:pt>
                <c:pt idx="14">
                  <c:v>2.5</c:v>
                </c:pt>
                <c:pt idx="15">
                  <c:v>2.5</c:v>
                </c:pt>
                <c:pt idx="16">
                  <c:v>2.5</c:v>
                </c:pt>
                <c:pt idx="17">
                  <c:v>2.5</c:v>
                </c:pt>
                <c:pt idx="18">
                  <c:v>2.5</c:v>
                </c:pt>
                <c:pt idx="19">
                  <c:v>2.5</c:v>
                </c:pt>
                <c:pt idx="20">
                  <c:v>2.5</c:v>
                </c:pt>
                <c:pt idx="21">
                  <c:v>2.5</c:v>
                </c:pt>
                <c:pt idx="22">
                  <c:v>2.5</c:v>
                </c:pt>
                <c:pt idx="23">
                  <c:v>2.5</c:v>
                </c:pt>
                <c:pt idx="24">
                  <c:v>2.5</c:v>
                </c:pt>
                <c:pt idx="25">
                  <c:v>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F10C-489E-8BEB-50E1E2F4BB15}"/>
            </c:ext>
          </c:extLst>
        </c:ser>
        <c:ser>
          <c:idx val="4"/>
          <c:order val="9"/>
          <c:tx>
            <c:strRef>
              <c:f>GlobalGreenRush!$A$167</c:f>
              <c:strCache>
                <c:ptCount val="1"/>
                <c:pt idx="0">
                  <c:v>Onshore Wind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multiLvlStrRef>
              <c:f>#REF!$B$1:$AA$1</c:f>
            </c:multiLvlStrRef>
          </c:cat>
          <c:val>
            <c:numRef>
              <c:f>GlobalGreenRush!$D$167:$AC$167</c:f>
              <c:numCache>
                <c:formatCode>0.00</c:formatCode>
                <c:ptCount val="26"/>
                <c:pt idx="0">
                  <c:v>1.23</c:v>
                </c:pt>
                <c:pt idx="1">
                  <c:v>1.46</c:v>
                </c:pt>
                <c:pt idx="2">
                  <c:v>1.46</c:v>
                </c:pt>
                <c:pt idx="3">
                  <c:v>1.88</c:v>
                </c:pt>
                <c:pt idx="4">
                  <c:v>2.34</c:v>
                </c:pt>
                <c:pt idx="5">
                  <c:v>2.64</c:v>
                </c:pt>
                <c:pt idx="6">
                  <c:v>3.06</c:v>
                </c:pt>
                <c:pt idx="7">
                  <c:v>3.47</c:v>
                </c:pt>
                <c:pt idx="8">
                  <c:v>3.7</c:v>
                </c:pt>
                <c:pt idx="9">
                  <c:v>3.83</c:v>
                </c:pt>
                <c:pt idx="10">
                  <c:v>3.83</c:v>
                </c:pt>
                <c:pt idx="11">
                  <c:v>3.83</c:v>
                </c:pt>
                <c:pt idx="12">
                  <c:v>3.88</c:v>
                </c:pt>
                <c:pt idx="13">
                  <c:v>3.88</c:v>
                </c:pt>
                <c:pt idx="14">
                  <c:v>3.95</c:v>
                </c:pt>
                <c:pt idx="15">
                  <c:v>3.95</c:v>
                </c:pt>
                <c:pt idx="16">
                  <c:v>3.98</c:v>
                </c:pt>
                <c:pt idx="17">
                  <c:v>4.41</c:v>
                </c:pt>
                <c:pt idx="18">
                  <c:v>4.41</c:v>
                </c:pt>
                <c:pt idx="19">
                  <c:v>4.4400000000000004</c:v>
                </c:pt>
                <c:pt idx="20">
                  <c:v>4.4400000000000004</c:v>
                </c:pt>
                <c:pt idx="21">
                  <c:v>4.62</c:v>
                </c:pt>
                <c:pt idx="22">
                  <c:v>4.62</c:v>
                </c:pt>
                <c:pt idx="23">
                  <c:v>4.62</c:v>
                </c:pt>
                <c:pt idx="24">
                  <c:v>5.2</c:v>
                </c:pt>
                <c:pt idx="25">
                  <c:v>5.2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10C-489E-8BEB-50E1E2F4BB15}"/>
            </c:ext>
          </c:extLst>
        </c:ser>
        <c:ser>
          <c:idx val="3"/>
          <c:order val="10"/>
          <c:tx>
            <c:strRef>
              <c:f>GlobalGreenRush!$A$166</c:f>
              <c:strCache>
                <c:ptCount val="1"/>
                <c:pt idx="0">
                  <c:v>Grid Scale Solar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#REF!$B$1:$AA$1</c:f>
            </c:multiLvlStrRef>
          </c:cat>
          <c:val>
            <c:numRef>
              <c:f>GlobalGreenRush!$D$166:$AC$166</c:f>
              <c:numCache>
                <c:formatCode>0.00</c:formatCode>
                <c:ptCount val="26"/>
                <c:pt idx="0">
                  <c:v>0.23</c:v>
                </c:pt>
                <c:pt idx="1">
                  <c:v>0.8</c:v>
                </c:pt>
                <c:pt idx="2">
                  <c:v>0.93</c:v>
                </c:pt>
                <c:pt idx="3">
                  <c:v>1.73</c:v>
                </c:pt>
                <c:pt idx="4">
                  <c:v>1.73</c:v>
                </c:pt>
                <c:pt idx="5">
                  <c:v>2.1800000000000002</c:v>
                </c:pt>
                <c:pt idx="6">
                  <c:v>2.63</c:v>
                </c:pt>
                <c:pt idx="7">
                  <c:v>2.63</c:v>
                </c:pt>
                <c:pt idx="8">
                  <c:v>2.63</c:v>
                </c:pt>
                <c:pt idx="9">
                  <c:v>2.63</c:v>
                </c:pt>
                <c:pt idx="10">
                  <c:v>2.63</c:v>
                </c:pt>
                <c:pt idx="11">
                  <c:v>2.63</c:v>
                </c:pt>
                <c:pt idx="12">
                  <c:v>2.63</c:v>
                </c:pt>
                <c:pt idx="13">
                  <c:v>2.93</c:v>
                </c:pt>
                <c:pt idx="14">
                  <c:v>2.93</c:v>
                </c:pt>
                <c:pt idx="15">
                  <c:v>2.93</c:v>
                </c:pt>
                <c:pt idx="16">
                  <c:v>2.93</c:v>
                </c:pt>
                <c:pt idx="17">
                  <c:v>3.56</c:v>
                </c:pt>
                <c:pt idx="18">
                  <c:v>3.56</c:v>
                </c:pt>
                <c:pt idx="19">
                  <c:v>4.8</c:v>
                </c:pt>
                <c:pt idx="20">
                  <c:v>4.8</c:v>
                </c:pt>
                <c:pt idx="21">
                  <c:v>5.73</c:v>
                </c:pt>
                <c:pt idx="22">
                  <c:v>6.05</c:v>
                </c:pt>
                <c:pt idx="23">
                  <c:v>6.3</c:v>
                </c:pt>
                <c:pt idx="24">
                  <c:v>6.73</c:v>
                </c:pt>
                <c:pt idx="25">
                  <c:v>6.73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F10C-489E-8BEB-50E1E2F4BB15}"/>
            </c:ext>
          </c:extLst>
        </c:ser>
        <c:ser>
          <c:idx val="2"/>
          <c:order val="11"/>
          <c:tx>
            <c:strRef>
              <c:f>GlobalGreenRush!$A$165</c:f>
              <c:strCache>
                <c:ptCount val="1"/>
                <c:pt idx="0">
                  <c:v>Distributed Solar</c:v>
                </c:pt>
              </c:strCache>
            </c:strRef>
          </c:tx>
          <c:spPr>
            <a:solidFill>
              <a:schemeClr val="accent4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#REF!$B$1:$AA$1</c:f>
            </c:multiLvlStrRef>
          </c:cat>
          <c:val>
            <c:numRef>
              <c:f>GlobalGreenRush!$D$165:$AC$165</c:f>
              <c:numCache>
                <c:formatCode>0.00</c:formatCode>
                <c:ptCount val="26"/>
                <c:pt idx="0">
                  <c:v>0.56000000000000005</c:v>
                </c:pt>
                <c:pt idx="1">
                  <c:v>0.63</c:v>
                </c:pt>
                <c:pt idx="2">
                  <c:v>0.7</c:v>
                </c:pt>
                <c:pt idx="3">
                  <c:v>0.78</c:v>
                </c:pt>
                <c:pt idx="4">
                  <c:v>0.88</c:v>
                </c:pt>
                <c:pt idx="5">
                  <c:v>0.98</c:v>
                </c:pt>
                <c:pt idx="6">
                  <c:v>1.1000000000000001</c:v>
                </c:pt>
                <c:pt idx="7">
                  <c:v>1.23</c:v>
                </c:pt>
                <c:pt idx="8">
                  <c:v>1.38</c:v>
                </c:pt>
                <c:pt idx="9">
                  <c:v>1.54</c:v>
                </c:pt>
                <c:pt idx="10">
                  <c:v>1.73</c:v>
                </c:pt>
                <c:pt idx="11">
                  <c:v>1.93</c:v>
                </c:pt>
                <c:pt idx="12">
                  <c:v>2.16</c:v>
                </c:pt>
                <c:pt idx="13">
                  <c:v>2.41</c:v>
                </c:pt>
                <c:pt idx="14">
                  <c:v>2.69</c:v>
                </c:pt>
                <c:pt idx="15">
                  <c:v>3.01</c:v>
                </c:pt>
                <c:pt idx="16">
                  <c:v>3.35</c:v>
                </c:pt>
                <c:pt idx="17">
                  <c:v>3.7</c:v>
                </c:pt>
                <c:pt idx="18">
                  <c:v>4.05</c:v>
                </c:pt>
                <c:pt idx="19">
                  <c:v>4.4000000000000004</c:v>
                </c:pt>
                <c:pt idx="20">
                  <c:v>4.76</c:v>
                </c:pt>
                <c:pt idx="21">
                  <c:v>5.0999999999999996</c:v>
                </c:pt>
                <c:pt idx="22">
                  <c:v>5.43</c:v>
                </c:pt>
                <c:pt idx="23">
                  <c:v>5.75</c:v>
                </c:pt>
                <c:pt idx="24">
                  <c:v>6.07</c:v>
                </c:pt>
                <c:pt idx="25">
                  <c:v>6.37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F10C-489E-8BEB-50E1E2F4BB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418921008"/>
        <c:axId val="1418922448"/>
      </c:barChart>
      <c:lineChart>
        <c:grouping val="standard"/>
        <c:varyColors val="0"/>
        <c:ser>
          <c:idx val="0"/>
          <c:order val="0"/>
          <c:tx>
            <c:strRef>
              <c:f>GlobalGreenRush!$A$163</c:f>
              <c:strCache>
                <c:ptCount val="1"/>
                <c:pt idx="0">
                  <c:v>Peak Demand</c:v>
                </c:pt>
              </c:strCache>
            </c:strRef>
          </c:tx>
          <c:spPr>
            <a:ln w="28575" cap="rnd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GlobalGreenRush!$D$162:$AC$162</c:f>
              <c:numCache>
                <c:formatCode>General</c:formatCode>
                <c:ptCount val="2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</c:numCache>
            </c:numRef>
          </c:cat>
          <c:val>
            <c:numRef>
              <c:f>GlobalGreenRush!$D$163:$AC$163</c:f>
              <c:numCache>
                <c:formatCode>0.00</c:formatCode>
                <c:ptCount val="26"/>
                <c:pt idx="0">
                  <c:v>7.3879549999999998</c:v>
                </c:pt>
                <c:pt idx="1">
                  <c:v>7.694979</c:v>
                </c:pt>
                <c:pt idx="2">
                  <c:v>7.9133880000000003</c:v>
                </c:pt>
                <c:pt idx="3">
                  <c:v>8.1387099999999997</c:v>
                </c:pt>
                <c:pt idx="4">
                  <c:v>8.3977540000000008</c:v>
                </c:pt>
                <c:pt idx="5">
                  <c:v>8.759976</c:v>
                </c:pt>
                <c:pt idx="6">
                  <c:v>9.022119</c:v>
                </c:pt>
                <c:pt idx="7">
                  <c:v>9.2528679999999994</c:v>
                </c:pt>
                <c:pt idx="8">
                  <c:v>9.4797449999999994</c:v>
                </c:pt>
                <c:pt idx="9">
                  <c:v>9.6878980000000006</c:v>
                </c:pt>
                <c:pt idx="10">
                  <c:v>10.047129999999999</c:v>
                </c:pt>
                <c:pt idx="11">
                  <c:v>10.2401</c:v>
                </c:pt>
                <c:pt idx="12">
                  <c:v>10.426769999999999</c:v>
                </c:pt>
                <c:pt idx="13">
                  <c:v>10.61168</c:v>
                </c:pt>
                <c:pt idx="14">
                  <c:v>10.798170000000001</c:v>
                </c:pt>
                <c:pt idx="15">
                  <c:v>10.94478</c:v>
                </c:pt>
                <c:pt idx="16">
                  <c:v>11.10345</c:v>
                </c:pt>
                <c:pt idx="17">
                  <c:v>11.262309999999999</c:v>
                </c:pt>
                <c:pt idx="18">
                  <c:v>11.41869</c:v>
                </c:pt>
                <c:pt idx="19">
                  <c:v>11.569190000000001</c:v>
                </c:pt>
                <c:pt idx="20">
                  <c:v>11.71189</c:v>
                </c:pt>
                <c:pt idx="21">
                  <c:v>11.864610000000001</c:v>
                </c:pt>
                <c:pt idx="22">
                  <c:v>11.99128</c:v>
                </c:pt>
                <c:pt idx="23">
                  <c:v>12.104179999999999</c:v>
                </c:pt>
                <c:pt idx="24">
                  <c:v>12.20467</c:v>
                </c:pt>
                <c:pt idx="25">
                  <c:v>12.32827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F10C-489E-8BEB-50E1E2F4BB15}"/>
            </c:ext>
          </c:extLst>
        </c:ser>
        <c:ser>
          <c:idx val="1"/>
          <c:order val="1"/>
          <c:tx>
            <c:strRef>
              <c:f>GlobalGreenRush!$A$164</c:f>
              <c:strCache>
                <c:ptCount val="1"/>
                <c:pt idx="0">
                  <c:v>Dispatchable Capacity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GlobalGreenRush!$D$162:$AC$162</c:f>
              <c:numCache>
                <c:formatCode>General</c:formatCode>
                <c:ptCount val="2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</c:numCache>
            </c:numRef>
          </c:cat>
          <c:val>
            <c:numRef>
              <c:f>GlobalGreenRush!$D$164:$AC$164</c:f>
              <c:numCache>
                <c:formatCode>0.00</c:formatCode>
                <c:ptCount val="26"/>
                <c:pt idx="0">
                  <c:v>9.93</c:v>
                </c:pt>
                <c:pt idx="1">
                  <c:v>9.7399999999999984</c:v>
                </c:pt>
                <c:pt idx="2">
                  <c:v>9.7899999999999991</c:v>
                </c:pt>
                <c:pt idx="3">
                  <c:v>9.8099999999999987</c:v>
                </c:pt>
                <c:pt idx="4">
                  <c:v>9.68</c:v>
                </c:pt>
                <c:pt idx="5">
                  <c:v>9.6999999999999993</c:v>
                </c:pt>
                <c:pt idx="6">
                  <c:v>9.66</c:v>
                </c:pt>
                <c:pt idx="7">
                  <c:v>9.7100000000000009</c:v>
                </c:pt>
                <c:pt idx="8">
                  <c:v>9.7700000000000014</c:v>
                </c:pt>
                <c:pt idx="9">
                  <c:v>9.9300000000000015</c:v>
                </c:pt>
                <c:pt idx="10">
                  <c:v>10.210000000000001</c:v>
                </c:pt>
                <c:pt idx="11">
                  <c:v>10.57</c:v>
                </c:pt>
                <c:pt idx="12">
                  <c:v>10.59</c:v>
                </c:pt>
                <c:pt idx="13">
                  <c:v>11.15</c:v>
                </c:pt>
                <c:pt idx="14">
                  <c:v>11.530000000000001</c:v>
                </c:pt>
                <c:pt idx="15">
                  <c:v>11.900000000000002</c:v>
                </c:pt>
                <c:pt idx="16">
                  <c:v>12.260000000000002</c:v>
                </c:pt>
                <c:pt idx="17">
                  <c:v>12.850000000000001</c:v>
                </c:pt>
                <c:pt idx="18">
                  <c:v>13.09</c:v>
                </c:pt>
                <c:pt idx="19">
                  <c:v>13.319999999999999</c:v>
                </c:pt>
                <c:pt idx="20">
                  <c:v>13.39</c:v>
                </c:pt>
                <c:pt idx="21">
                  <c:v>13.77</c:v>
                </c:pt>
                <c:pt idx="22">
                  <c:v>13.920000000000002</c:v>
                </c:pt>
                <c:pt idx="23">
                  <c:v>14.12</c:v>
                </c:pt>
                <c:pt idx="24">
                  <c:v>14.280000000000001</c:v>
                </c:pt>
                <c:pt idx="25">
                  <c:v>14.44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F10C-489E-8BEB-50E1E2F4BB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8921008"/>
        <c:axId val="1418922448"/>
      </c:lineChart>
      <c:catAx>
        <c:axId val="14189210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18922448"/>
        <c:crosses val="autoZero"/>
        <c:auto val="1"/>
        <c:lblAlgn val="ctr"/>
        <c:lblOffset val="100"/>
        <c:noMultiLvlLbl val="0"/>
      </c:catAx>
      <c:valAx>
        <c:axId val="1418922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/>
                  <a:t>GW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189210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989303703703704"/>
          <c:y val="5.1601462885022133E-2"/>
          <c:w val="0.18280333333333335"/>
          <c:h val="0.921628787232452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NZ"/>
              <a:t>(a)</a:t>
            </a:r>
          </a:p>
        </c:rich>
      </c:tx>
      <c:layout>
        <c:manualLayout>
          <c:xMode val="edge"/>
          <c:yMode val="edge"/>
          <c:x val="8.7239552428054149E-3"/>
          <c:y val="2.069553805774277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676032014960215"/>
          <c:y val="6.5687645687645707E-2"/>
          <c:w val="0.70652647658946544"/>
          <c:h val="0.740576363765340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MadeinAotearoa!$A$7</c:f>
              <c:strCache>
                <c:ptCount val="1"/>
                <c:pt idx="0">
                  <c:v>Solid fuels</c:v>
                </c:pt>
              </c:strCache>
            </c:strRef>
          </c:tx>
          <c:spPr>
            <a:solidFill>
              <a:srgbClr val="4A626F"/>
            </a:solidFill>
            <a:ln>
              <a:noFill/>
            </a:ln>
            <a:effectLst/>
          </c:spPr>
          <c:invertIfNegative val="0"/>
          <c:cat>
            <c:numRef>
              <c:f>MadeinAotearoa!$D$6:$AC$6</c:f>
              <c:numCache>
                <c:formatCode>General</c:formatCode>
                <c:ptCount val="2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</c:numCache>
            </c:numRef>
          </c:cat>
          <c:val>
            <c:numRef>
              <c:f>MadeinAotearoa!$D$7:$AC$7</c:f>
              <c:numCache>
                <c:formatCode>0.00</c:formatCode>
                <c:ptCount val="26"/>
                <c:pt idx="0">
                  <c:v>34.355468753729063</c:v>
                </c:pt>
                <c:pt idx="1">
                  <c:v>34.379420258517939</c:v>
                </c:pt>
                <c:pt idx="2">
                  <c:v>26.556360568048905</c:v>
                </c:pt>
                <c:pt idx="3">
                  <c:v>26.338520564722351</c:v>
                </c:pt>
                <c:pt idx="4">
                  <c:v>25.913047222594887</c:v>
                </c:pt>
                <c:pt idx="5">
                  <c:v>25.164209911212179</c:v>
                </c:pt>
                <c:pt idx="6">
                  <c:v>24.003269557865618</c:v>
                </c:pt>
                <c:pt idx="7">
                  <c:v>22.375338901491315</c:v>
                </c:pt>
                <c:pt idx="8">
                  <c:v>20.369157326464002</c:v>
                </c:pt>
                <c:pt idx="9">
                  <c:v>18.17793689467619</c:v>
                </c:pt>
                <c:pt idx="10">
                  <c:v>8.5712260675060072</c:v>
                </c:pt>
                <c:pt idx="11">
                  <c:v>6.7976055082684752</c:v>
                </c:pt>
                <c:pt idx="12">
                  <c:v>5.4373470883502311</c:v>
                </c:pt>
                <c:pt idx="13">
                  <c:v>4.473111176077242</c:v>
                </c:pt>
                <c:pt idx="14">
                  <c:v>3.8294624350847188</c:v>
                </c:pt>
                <c:pt idx="15">
                  <c:v>3.406746949435433</c:v>
                </c:pt>
                <c:pt idx="16">
                  <c:v>3.1423052995209328</c:v>
                </c:pt>
                <c:pt idx="17">
                  <c:v>2.9867861920641707</c:v>
                </c:pt>
                <c:pt idx="18">
                  <c:v>2.9028043480689965</c:v>
                </c:pt>
                <c:pt idx="19">
                  <c:v>2.8654915794248015</c:v>
                </c:pt>
                <c:pt idx="20">
                  <c:v>2.8607926087058799</c:v>
                </c:pt>
                <c:pt idx="21">
                  <c:v>2.8731727020676985</c:v>
                </c:pt>
                <c:pt idx="22">
                  <c:v>2.8961009531508979</c:v>
                </c:pt>
                <c:pt idx="23">
                  <c:v>2.9247299022596365</c:v>
                </c:pt>
                <c:pt idx="24">
                  <c:v>2.9575146116640818</c:v>
                </c:pt>
                <c:pt idx="25">
                  <c:v>2.9922195355170316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2C-4ABC-AF96-E5DB2E32A08A}"/>
            </c:ext>
          </c:extLst>
        </c:ser>
        <c:ser>
          <c:idx val="1"/>
          <c:order val="1"/>
          <c:tx>
            <c:strRef>
              <c:f>MadeinAotearoa!$A$8</c:f>
              <c:strCache>
                <c:ptCount val="1"/>
                <c:pt idx="0">
                  <c:v>Natural gas</c:v>
                </c:pt>
              </c:strCache>
            </c:strRef>
          </c:tx>
          <c:spPr>
            <a:solidFill>
              <a:srgbClr val="00ADEF"/>
            </a:solidFill>
            <a:ln>
              <a:noFill/>
            </a:ln>
            <a:effectLst/>
          </c:spPr>
          <c:invertIfNegative val="0"/>
          <c:cat>
            <c:numRef>
              <c:f>MadeinAotearoa!$D$6:$AC$6</c:f>
              <c:numCache>
                <c:formatCode>General</c:formatCode>
                <c:ptCount val="2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</c:numCache>
            </c:numRef>
          </c:cat>
          <c:val>
            <c:numRef>
              <c:f>MadeinAotearoa!$D$8:$AC$8</c:f>
              <c:numCache>
                <c:formatCode>0.00</c:formatCode>
                <c:ptCount val="26"/>
                <c:pt idx="0">
                  <c:v>81.878842684807097</c:v>
                </c:pt>
                <c:pt idx="1">
                  <c:v>75.798419863566068</c:v>
                </c:pt>
                <c:pt idx="2">
                  <c:v>46.096528403787509</c:v>
                </c:pt>
                <c:pt idx="3">
                  <c:v>46.627006132245164</c:v>
                </c:pt>
                <c:pt idx="4">
                  <c:v>46.969598083727632</c:v>
                </c:pt>
                <c:pt idx="5">
                  <c:v>47.189961306571774</c:v>
                </c:pt>
                <c:pt idx="6">
                  <c:v>47.237242988261784</c:v>
                </c:pt>
                <c:pt idx="7">
                  <c:v>46.991325127126288</c:v>
                </c:pt>
                <c:pt idx="8">
                  <c:v>46.368520027796805</c:v>
                </c:pt>
                <c:pt idx="9">
                  <c:v>45.265485034796065</c:v>
                </c:pt>
                <c:pt idx="10">
                  <c:v>43.682304205174873</c:v>
                </c:pt>
                <c:pt idx="11">
                  <c:v>41.753733868411928</c:v>
                </c:pt>
                <c:pt idx="12">
                  <c:v>39.558017916919589</c:v>
                </c:pt>
                <c:pt idx="13">
                  <c:v>37.120581891556981</c:v>
                </c:pt>
                <c:pt idx="14">
                  <c:v>34.41233020520346</c:v>
                </c:pt>
                <c:pt idx="15">
                  <c:v>31.329128884360628</c:v>
                </c:pt>
                <c:pt idx="16">
                  <c:v>28.013265018229443</c:v>
                </c:pt>
                <c:pt idx="17">
                  <c:v>24.656919205242421</c:v>
                </c:pt>
                <c:pt idx="18">
                  <c:v>21.423453999162952</c:v>
                </c:pt>
                <c:pt idx="19">
                  <c:v>18.447629809933417</c:v>
                </c:pt>
                <c:pt idx="20">
                  <c:v>15.82774923851947</c:v>
                </c:pt>
                <c:pt idx="21">
                  <c:v>13.582130243204098</c:v>
                </c:pt>
                <c:pt idx="22">
                  <c:v>11.717365792017901</c:v>
                </c:pt>
                <c:pt idx="23">
                  <c:v>10.209069228759953</c:v>
                </c:pt>
                <c:pt idx="24">
                  <c:v>9.0179577351585287</c:v>
                </c:pt>
                <c:pt idx="25">
                  <c:v>8.0948511959023257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52C-4ABC-AF96-E5DB2E32A08A}"/>
            </c:ext>
          </c:extLst>
        </c:ser>
        <c:ser>
          <c:idx val="2"/>
          <c:order val="2"/>
          <c:tx>
            <c:strRef>
              <c:f>MadeinAotearoa!$A$9</c:f>
              <c:strCache>
                <c:ptCount val="1"/>
                <c:pt idx="0">
                  <c:v>Renewables</c:v>
                </c:pt>
              </c:strCache>
            </c:strRef>
          </c:tx>
          <c:spPr>
            <a:solidFill>
              <a:srgbClr val="99CA3B"/>
            </a:solidFill>
            <a:ln>
              <a:noFill/>
            </a:ln>
            <a:effectLst/>
          </c:spPr>
          <c:invertIfNegative val="0"/>
          <c:cat>
            <c:numRef>
              <c:f>MadeinAotearoa!$D$6:$AC$6</c:f>
              <c:numCache>
                <c:formatCode>General</c:formatCode>
                <c:ptCount val="2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</c:numCache>
            </c:numRef>
          </c:cat>
          <c:val>
            <c:numRef>
              <c:f>MadeinAotearoa!$D$9:$AC$9</c:f>
              <c:numCache>
                <c:formatCode>0.00</c:formatCode>
                <c:ptCount val="26"/>
                <c:pt idx="0">
                  <c:v>8.0865950439105418</c:v>
                </c:pt>
                <c:pt idx="1">
                  <c:v>8.3098074357298444</c:v>
                </c:pt>
                <c:pt idx="2">
                  <c:v>8.5058192663731926</c:v>
                </c:pt>
                <c:pt idx="3">
                  <c:v>8.6815072765440178</c:v>
                </c:pt>
                <c:pt idx="4">
                  <c:v>8.8558741584493355</c:v>
                </c:pt>
                <c:pt idx="5">
                  <c:v>9.0300988108343567</c:v>
                </c:pt>
                <c:pt idx="6">
                  <c:v>9.2144876400165732</c:v>
                </c:pt>
                <c:pt idx="7">
                  <c:v>9.4095684398222588</c:v>
                </c:pt>
                <c:pt idx="8">
                  <c:v>9.62274311380793</c:v>
                </c:pt>
                <c:pt idx="9">
                  <c:v>9.848608832962702</c:v>
                </c:pt>
                <c:pt idx="10">
                  <c:v>10.088160709623038</c:v>
                </c:pt>
                <c:pt idx="11">
                  <c:v>10.356776384791177</c:v>
                </c:pt>
                <c:pt idx="12">
                  <c:v>10.654578278450948</c:v>
                </c:pt>
                <c:pt idx="13">
                  <c:v>10.979592321963427</c:v>
                </c:pt>
                <c:pt idx="14">
                  <c:v>11.318561474993739</c:v>
                </c:pt>
                <c:pt idx="15">
                  <c:v>11.67173779144971</c:v>
                </c:pt>
                <c:pt idx="16">
                  <c:v>12.02834600587625</c:v>
                </c:pt>
                <c:pt idx="17">
                  <c:v>12.383186043124445</c:v>
                </c:pt>
                <c:pt idx="18">
                  <c:v>12.73789434086579</c:v>
                </c:pt>
                <c:pt idx="19">
                  <c:v>13.044003091842209</c:v>
                </c:pt>
                <c:pt idx="20">
                  <c:v>13.346660958049723</c:v>
                </c:pt>
                <c:pt idx="21">
                  <c:v>13.644393186385608</c:v>
                </c:pt>
                <c:pt idx="22">
                  <c:v>13.938614025116438</c:v>
                </c:pt>
                <c:pt idx="23">
                  <c:v>14.231337245215906</c:v>
                </c:pt>
                <c:pt idx="24">
                  <c:v>14.540127248074157</c:v>
                </c:pt>
                <c:pt idx="25">
                  <c:v>14.843423372206875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52C-4ABC-AF96-E5DB2E32A08A}"/>
            </c:ext>
          </c:extLst>
        </c:ser>
        <c:ser>
          <c:idx val="3"/>
          <c:order val="3"/>
          <c:tx>
            <c:strRef>
              <c:f>MadeinAotearoa!$A$10</c:f>
              <c:strCache>
                <c:ptCount val="1"/>
                <c:pt idx="0">
                  <c:v>Biomass</c:v>
                </c:pt>
              </c:strCache>
            </c:strRef>
          </c:tx>
          <c:spPr>
            <a:solidFill>
              <a:srgbClr val="F6D00D"/>
            </a:solidFill>
            <a:ln>
              <a:noFill/>
            </a:ln>
            <a:effectLst/>
          </c:spPr>
          <c:invertIfNegative val="0"/>
          <c:cat>
            <c:numRef>
              <c:f>MadeinAotearoa!$D$6:$AC$6</c:f>
              <c:numCache>
                <c:formatCode>General</c:formatCode>
                <c:ptCount val="2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</c:numCache>
            </c:numRef>
          </c:cat>
          <c:val>
            <c:numRef>
              <c:f>MadeinAotearoa!$D$10:$AC$10</c:f>
              <c:numCache>
                <c:formatCode>0.00</c:formatCode>
                <c:ptCount val="26"/>
                <c:pt idx="0">
                  <c:v>32.493299579515046</c:v>
                </c:pt>
                <c:pt idx="1">
                  <c:v>33.485042736090989</c:v>
                </c:pt>
                <c:pt idx="2">
                  <c:v>34.330633683325715</c:v>
                </c:pt>
                <c:pt idx="3">
                  <c:v>35.091593723854281</c:v>
                </c:pt>
                <c:pt idx="4">
                  <c:v>35.874831026400038</c:v>
                </c:pt>
                <c:pt idx="5">
                  <c:v>36.749782097818091</c:v>
                </c:pt>
                <c:pt idx="6">
                  <c:v>37.849419483800766</c:v>
                </c:pt>
                <c:pt idx="7">
                  <c:v>39.276072950445119</c:v>
                </c:pt>
                <c:pt idx="8">
                  <c:v>41.110016924655568</c:v>
                </c:pt>
                <c:pt idx="9">
                  <c:v>43.278159732579226</c:v>
                </c:pt>
                <c:pt idx="10">
                  <c:v>45.691436720027873</c:v>
                </c:pt>
                <c:pt idx="11">
                  <c:v>48.338191174293165</c:v>
                </c:pt>
                <c:pt idx="12">
                  <c:v>51.160280319533143</c:v>
                </c:pt>
                <c:pt idx="13">
                  <c:v>54.13610915770176</c:v>
                </c:pt>
                <c:pt idx="14">
                  <c:v>57.223899298538399</c:v>
                </c:pt>
                <c:pt idx="15">
                  <c:v>60.36467081130084</c:v>
                </c:pt>
                <c:pt idx="16">
                  <c:v>63.529157099530458</c:v>
                </c:pt>
                <c:pt idx="17">
                  <c:v>66.698472490441517</c:v>
                </c:pt>
                <c:pt idx="18">
                  <c:v>69.861472270535188</c:v>
                </c:pt>
                <c:pt idx="19">
                  <c:v>72.816518530478916</c:v>
                </c:pt>
                <c:pt idx="20">
                  <c:v>75.740232060162697</c:v>
                </c:pt>
                <c:pt idx="21">
                  <c:v>78.559464876986823</c:v>
                </c:pt>
                <c:pt idx="22">
                  <c:v>81.273753436137639</c:v>
                </c:pt>
                <c:pt idx="23">
                  <c:v>83.893528367485516</c:v>
                </c:pt>
                <c:pt idx="24">
                  <c:v>86.53665872347527</c:v>
                </c:pt>
                <c:pt idx="25">
                  <c:v>89.110851481393539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52C-4ABC-AF96-E5DB2E32A08A}"/>
            </c:ext>
          </c:extLst>
        </c:ser>
        <c:ser>
          <c:idx val="4"/>
          <c:order val="4"/>
          <c:tx>
            <c:strRef>
              <c:f>MadeinAotearoa!$A$11</c:f>
              <c:strCache>
                <c:ptCount val="1"/>
                <c:pt idx="0">
                  <c:v>Electricity</c:v>
                </c:pt>
              </c:strCache>
            </c:strRef>
          </c:tx>
          <c:spPr>
            <a:solidFill>
              <a:srgbClr val="028442"/>
            </a:solidFill>
            <a:ln>
              <a:noFill/>
            </a:ln>
            <a:effectLst/>
          </c:spPr>
          <c:invertIfNegative val="0"/>
          <c:cat>
            <c:numRef>
              <c:f>MadeinAotearoa!$D$6:$AC$6</c:f>
              <c:numCache>
                <c:formatCode>General</c:formatCode>
                <c:ptCount val="2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</c:numCache>
            </c:numRef>
          </c:cat>
          <c:val>
            <c:numRef>
              <c:f>MadeinAotearoa!$D$11:$AC$11</c:f>
              <c:numCache>
                <c:formatCode>0.00</c:formatCode>
                <c:ptCount val="26"/>
                <c:pt idx="0">
                  <c:v>143.68204717086303</c:v>
                </c:pt>
                <c:pt idx="1">
                  <c:v>145.63242526796074</c:v>
                </c:pt>
                <c:pt idx="2">
                  <c:v>149.42831044398903</c:v>
                </c:pt>
                <c:pt idx="3">
                  <c:v>151.80516177176284</c:v>
                </c:pt>
                <c:pt idx="4">
                  <c:v>155.62354110787649</c:v>
                </c:pt>
                <c:pt idx="5">
                  <c:v>162.8062989846874</c:v>
                </c:pt>
                <c:pt idx="6">
                  <c:v>166.8243524881899</c:v>
                </c:pt>
                <c:pt idx="7">
                  <c:v>172.41457249082185</c:v>
                </c:pt>
                <c:pt idx="8">
                  <c:v>178.71496538742326</c:v>
                </c:pt>
                <c:pt idx="9">
                  <c:v>184.75919186249718</c:v>
                </c:pt>
                <c:pt idx="10">
                  <c:v>196.04284366509114</c:v>
                </c:pt>
                <c:pt idx="11">
                  <c:v>202.98821783045165</c:v>
                </c:pt>
                <c:pt idx="12">
                  <c:v>210.20758409856066</c:v>
                </c:pt>
                <c:pt idx="13">
                  <c:v>217.70483323882686</c:v>
                </c:pt>
                <c:pt idx="14">
                  <c:v>225.46916857133766</c:v>
                </c:pt>
                <c:pt idx="15">
                  <c:v>239.97467035578543</c:v>
                </c:pt>
                <c:pt idx="16">
                  <c:v>248.62916992221497</c:v>
                </c:pt>
                <c:pt idx="17">
                  <c:v>256.27593451403152</c:v>
                </c:pt>
                <c:pt idx="18">
                  <c:v>263.74857897933242</c:v>
                </c:pt>
                <c:pt idx="19">
                  <c:v>270.82171637216487</c:v>
                </c:pt>
                <c:pt idx="20">
                  <c:v>278.59330807489084</c:v>
                </c:pt>
                <c:pt idx="21">
                  <c:v>285.31417820850288</c:v>
                </c:pt>
                <c:pt idx="22">
                  <c:v>292.56547630027222</c:v>
                </c:pt>
                <c:pt idx="23">
                  <c:v>298.53413148996759</c:v>
                </c:pt>
                <c:pt idx="24">
                  <c:v>304.10592505934693</c:v>
                </c:pt>
                <c:pt idx="25">
                  <c:v>309.40395139822471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52C-4ABC-AF96-E5DB2E32A08A}"/>
            </c:ext>
          </c:extLst>
        </c:ser>
        <c:ser>
          <c:idx val="5"/>
          <c:order val="5"/>
          <c:tx>
            <c:strRef>
              <c:f>MadeinAotearoa!$A$12</c:f>
              <c:strCache>
                <c:ptCount val="1"/>
                <c:pt idx="0">
                  <c:v>Oil products</c:v>
                </c:pt>
              </c:strCache>
            </c:strRef>
          </c:tx>
          <c:spPr>
            <a:solidFill>
              <a:srgbClr val="EC7D2E"/>
            </a:solidFill>
            <a:ln>
              <a:noFill/>
            </a:ln>
            <a:effectLst/>
          </c:spPr>
          <c:invertIfNegative val="0"/>
          <c:cat>
            <c:numRef>
              <c:f>MadeinAotearoa!$D$6:$AC$6</c:f>
              <c:numCache>
                <c:formatCode>General</c:formatCode>
                <c:ptCount val="2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</c:numCache>
            </c:numRef>
          </c:cat>
          <c:val>
            <c:numRef>
              <c:f>MadeinAotearoa!$D$12:$AC$12</c:f>
              <c:numCache>
                <c:formatCode>0.00</c:formatCode>
                <c:ptCount val="26"/>
                <c:pt idx="0">
                  <c:v>314.3861917462782</c:v>
                </c:pt>
                <c:pt idx="1">
                  <c:v>319.73663706298049</c:v>
                </c:pt>
                <c:pt idx="2">
                  <c:v>324.74836134266536</c:v>
                </c:pt>
                <c:pt idx="3">
                  <c:v>329.24152725993753</c:v>
                </c:pt>
                <c:pt idx="4">
                  <c:v>333.38273598559789</c:v>
                </c:pt>
                <c:pt idx="5">
                  <c:v>336.96884329771768</c:v>
                </c:pt>
                <c:pt idx="6">
                  <c:v>339.94383051724333</c:v>
                </c:pt>
                <c:pt idx="7">
                  <c:v>342.03497925450898</c:v>
                </c:pt>
                <c:pt idx="8">
                  <c:v>343.12631972875829</c:v>
                </c:pt>
                <c:pt idx="9">
                  <c:v>343.22409863377089</c:v>
                </c:pt>
                <c:pt idx="10">
                  <c:v>342.32186293873201</c:v>
                </c:pt>
                <c:pt idx="11">
                  <c:v>340.42944942749648</c:v>
                </c:pt>
                <c:pt idx="12">
                  <c:v>337.80500744224719</c:v>
                </c:pt>
                <c:pt idx="13">
                  <c:v>334.34154115614541</c:v>
                </c:pt>
                <c:pt idx="14">
                  <c:v>329.94346491346869</c:v>
                </c:pt>
                <c:pt idx="15">
                  <c:v>324.61962597317472</c:v>
                </c:pt>
                <c:pt idx="16">
                  <c:v>318.31369073153814</c:v>
                </c:pt>
                <c:pt idx="17">
                  <c:v>311.0637481182946</c:v>
                </c:pt>
                <c:pt idx="18">
                  <c:v>302.85928257204387</c:v>
                </c:pt>
                <c:pt idx="19">
                  <c:v>294.5543058021936</c:v>
                </c:pt>
                <c:pt idx="20">
                  <c:v>285.34536359958389</c:v>
                </c:pt>
                <c:pt idx="21">
                  <c:v>275.44645821207246</c:v>
                </c:pt>
                <c:pt idx="22">
                  <c:v>265.21809970663401</c:v>
                </c:pt>
                <c:pt idx="23">
                  <c:v>255.09180342957666</c:v>
                </c:pt>
                <c:pt idx="24">
                  <c:v>245.58128528849991</c:v>
                </c:pt>
                <c:pt idx="25">
                  <c:v>236.82939615058456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52C-4ABC-AF96-E5DB2E32A08A}"/>
            </c:ext>
          </c:extLst>
        </c:ser>
        <c:ser>
          <c:idx val="6"/>
          <c:order val="6"/>
          <c:tx>
            <c:strRef>
              <c:f>MadeinAotearoa!$A$13</c:f>
              <c:strCache>
                <c:ptCount val="1"/>
                <c:pt idx="0">
                  <c:v>eFuels</c:v>
                </c:pt>
              </c:strCache>
            </c:strRef>
          </c:tx>
          <c:spPr>
            <a:solidFill>
              <a:srgbClr val="8051A0"/>
            </a:solidFill>
            <a:ln>
              <a:noFill/>
            </a:ln>
            <a:effectLst/>
          </c:spPr>
          <c:invertIfNegative val="0"/>
          <c:cat>
            <c:numRef>
              <c:f>MadeinAotearoa!$D$6:$AC$6</c:f>
              <c:numCache>
                <c:formatCode>General</c:formatCode>
                <c:ptCount val="2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</c:numCache>
            </c:numRef>
          </c:cat>
          <c:val>
            <c:numRef>
              <c:f>MadeinAotearoa!$D$13:$AC$13</c:f>
              <c:numCache>
                <c:formatCode>0.00</c:formatCode>
                <c:ptCount val="2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1.8970289434186303E-2</c:v>
                </c:pt>
                <c:pt idx="5">
                  <c:v>4.5060343352262305E-2</c:v>
                </c:pt>
                <c:pt idx="6">
                  <c:v>8.0628523793764853E-2</c:v>
                </c:pt>
                <c:pt idx="7">
                  <c:v>0.12852515313465665</c:v>
                </c:pt>
                <c:pt idx="8">
                  <c:v>0.19223749338566082</c:v>
                </c:pt>
                <c:pt idx="9">
                  <c:v>0.2766334922097492</c:v>
                </c:pt>
                <c:pt idx="10">
                  <c:v>0.38798955808074781</c:v>
                </c:pt>
                <c:pt idx="11">
                  <c:v>0.69558864107176954</c:v>
                </c:pt>
                <c:pt idx="12">
                  <c:v>1.1379873913114187</c:v>
                </c:pt>
                <c:pt idx="13">
                  <c:v>1.7692314896390195</c:v>
                </c:pt>
                <c:pt idx="14">
                  <c:v>2.6637752163751434</c:v>
                </c:pt>
                <c:pt idx="15">
                  <c:v>3.9244974863741109</c:v>
                </c:pt>
                <c:pt idx="16">
                  <c:v>5.6745135314449175</c:v>
                </c:pt>
                <c:pt idx="17">
                  <c:v>8.0560548414139141</c:v>
                </c:pt>
                <c:pt idx="18">
                  <c:v>11.208968573146912</c:v>
                </c:pt>
                <c:pt idx="19">
                  <c:v>15.231819086401806</c:v>
                </c:pt>
                <c:pt idx="20">
                  <c:v>20.130011098398441</c:v>
                </c:pt>
                <c:pt idx="21">
                  <c:v>25.765011953862569</c:v>
                </c:pt>
                <c:pt idx="22">
                  <c:v>31.8447470241113</c:v>
                </c:pt>
                <c:pt idx="23">
                  <c:v>37.976990277957327</c:v>
                </c:pt>
                <c:pt idx="24">
                  <c:v>43.773192611114737</c:v>
                </c:pt>
                <c:pt idx="25">
                  <c:v>48.957004113743842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52C-4ABC-AF96-E5DB2E32A0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982373392"/>
        <c:axId val="982385872"/>
      </c:barChart>
      <c:catAx>
        <c:axId val="9823733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82385872"/>
        <c:crosses val="autoZero"/>
        <c:auto val="1"/>
        <c:lblAlgn val="ctr"/>
        <c:lblOffset val="100"/>
        <c:noMultiLvlLbl val="0"/>
      </c:catAx>
      <c:valAx>
        <c:axId val="982385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/>
                  <a:t>PJ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823733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NZ"/>
              <a:t>(b)</a:t>
            </a:r>
          </a:p>
        </c:rich>
      </c:tx>
      <c:layout>
        <c:manualLayout>
          <c:xMode val="edge"/>
          <c:yMode val="edge"/>
          <c:x val="1.0309629629629617E-2"/>
          <c:y val="1.6537962962962966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2676032014960215"/>
          <c:y val="6.5687645687645707E-2"/>
          <c:w val="0.6885325925925927"/>
          <c:h val="0.7281682098765431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MadeinAotearoa!$A$37</c:f>
              <c:strCache>
                <c:ptCount val="1"/>
                <c:pt idx="0">
                  <c:v>Solid fuels</c:v>
                </c:pt>
              </c:strCache>
            </c:strRef>
          </c:tx>
          <c:spPr>
            <a:solidFill>
              <a:srgbClr val="4A626F"/>
            </a:solidFill>
            <a:ln>
              <a:noFill/>
            </a:ln>
            <a:effectLst/>
          </c:spPr>
          <c:invertIfNegative val="0"/>
          <c:cat>
            <c:numRef>
              <c:f>MadeinAotearoa!$D$36:$AC$36</c:f>
              <c:numCache>
                <c:formatCode>General</c:formatCode>
                <c:ptCount val="2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</c:numCache>
            </c:numRef>
          </c:cat>
          <c:val>
            <c:numRef>
              <c:f>MadeinAotearoa!$D$37:$AC$37</c:f>
              <c:numCache>
                <c:formatCode>0.00</c:formatCode>
                <c:ptCount val="26"/>
                <c:pt idx="0">
                  <c:v>15.218468443426403</c:v>
                </c:pt>
                <c:pt idx="1">
                  <c:v>15.243697465502901</c:v>
                </c:pt>
                <c:pt idx="2">
                  <c:v>15.207185344589208</c:v>
                </c:pt>
                <c:pt idx="3">
                  <c:v>15.040508929167856</c:v>
                </c:pt>
                <c:pt idx="4">
                  <c:v>14.709821690865146</c:v>
                </c:pt>
                <c:pt idx="5">
                  <c:v>14.1235527100905</c:v>
                </c:pt>
                <c:pt idx="6">
                  <c:v>13.211242890539809</c:v>
                </c:pt>
                <c:pt idx="7">
                  <c:v>11.928929857338042</c:v>
                </c:pt>
                <c:pt idx="8">
                  <c:v>10.345732882017087</c:v>
                </c:pt>
                <c:pt idx="9">
                  <c:v>8.6138002263985634</c:v>
                </c:pt>
                <c:pt idx="10">
                  <c:v>6.9527781122996855</c:v>
                </c:pt>
                <c:pt idx="11">
                  <c:v>5.5479173958368602</c:v>
                </c:pt>
                <c:pt idx="12">
                  <c:v>4.4704242679815867</c:v>
                </c:pt>
                <c:pt idx="13">
                  <c:v>3.707298111289461</c:v>
                </c:pt>
                <c:pt idx="14">
                  <c:v>3.1988699083680658</c:v>
                </c:pt>
                <c:pt idx="15">
                  <c:v>2.8664992656665738</c:v>
                </c:pt>
                <c:pt idx="16">
                  <c:v>2.6602789838644538</c:v>
                </c:pt>
                <c:pt idx="17">
                  <c:v>2.540660062376797</c:v>
                </c:pt>
                <c:pt idx="18">
                  <c:v>2.4779508782564998</c:v>
                </c:pt>
                <c:pt idx="19">
                  <c:v>2.4522823662984927</c:v>
                </c:pt>
                <c:pt idx="20">
                  <c:v>2.4523696507412316</c:v>
                </c:pt>
                <c:pt idx="21">
                  <c:v>2.465894094777346</c:v>
                </c:pt>
                <c:pt idx="22">
                  <c:v>2.487714098367714</c:v>
                </c:pt>
                <c:pt idx="23">
                  <c:v>2.5139531507461701</c:v>
                </c:pt>
                <c:pt idx="24">
                  <c:v>2.5433425621247152</c:v>
                </c:pt>
                <c:pt idx="25">
                  <c:v>2.5741484696743453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B0A-4705-B364-4F7A9F88507E}"/>
            </c:ext>
          </c:extLst>
        </c:ser>
        <c:ser>
          <c:idx val="1"/>
          <c:order val="1"/>
          <c:tx>
            <c:strRef>
              <c:f>MadeinAotearoa!$A$38</c:f>
              <c:strCache>
                <c:ptCount val="1"/>
                <c:pt idx="0">
                  <c:v>Natural gas</c:v>
                </c:pt>
              </c:strCache>
            </c:strRef>
          </c:tx>
          <c:spPr>
            <a:solidFill>
              <a:srgbClr val="00ADEF"/>
            </a:solidFill>
            <a:ln>
              <a:noFill/>
            </a:ln>
            <a:effectLst/>
          </c:spPr>
          <c:invertIfNegative val="0"/>
          <c:cat>
            <c:numRef>
              <c:f>MadeinAotearoa!$D$36:$AC$36</c:f>
              <c:numCache>
                <c:formatCode>General</c:formatCode>
                <c:ptCount val="2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</c:numCache>
            </c:numRef>
          </c:cat>
          <c:val>
            <c:numRef>
              <c:f>MadeinAotearoa!$D$38:$AC$38</c:f>
              <c:numCache>
                <c:formatCode>0.00</c:formatCode>
                <c:ptCount val="26"/>
                <c:pt idx="0">
                  <c:v>36.442785735675301</c:v>
                </c:pt>
                <c:pt idx="1">
                  <c:v>36.928924540952792</c:v>
                </c:pt>
                <c:pt idx="2">
                  <c:v>37.410297477123898</c:v>
                </c:pt>
                <c:pt idx="3">
                  <c:v>37.846780074733218</c:v>
                </c:pt>
                <c:pt idx="4">
                  <c:v>38.123310753771477</c:v>
                </c:pt>
                <c:pt idx="5">
                  <c:v>38.298911557408481</c:v>
                </c:pt>
                <c:pt idx="6">
                  <c:v>38.332648907095098</c:v>
                </c:pt>
                <c:pt idx="7">
                  <c:v>38.125437112589815</c:v>
                </c:pt>
                <c:pt idx="8">
                  <c:v>37.60959967425066</c:v>
                </c:pt>
                <c:pt idx="9">
                  <c:v>36.697142969254863</c:v>
                </c:pt>
                <c:pt idx="10">
                  <c:v>35.384005970400665</c:v>
                </c:pt>
                <c:pt idx="11">
                  <c:v>33.777038050090972</c:v>
                </c:pt>
                <c:pt idx="12">
                  <c:v>31.934144564351445</c:v>
                </c:pt>
                <c:pt idx="13">
                  <c:v>29.872433401004425</c:v>
                </c:pt>
                <c:pt idx="14">
                  <c:v>27.565859775391008</c:v>
                </c:pt>
                <c:pt idx="15">
                  <c:v>24.922339561621015</c:v>
                </c:pt>
                <c:pt idx="16">
                  <c:v>22.066042940793494</c:v>
                </c:pt>
                <c:pt idx="17">
                  <c:v>19.164588965003574</c:v>
                </c:pt>
                <c:pt idx="18">
                  <c:v>16.361787497895314</c:v>
                </c:pt>
                <c:pt idx="19">
                  <c:v>13.77673298104836</c:v>
                </c:pt>
                <c:pt idx="20">
                  <c:v>11.496472527995605</c:v>
                </c:pt>
                <c:pt idx="21">
                  <c:v>9.5381095659265789</c:v>
                </c:pt>
                <c:pt idx="22">
                  <c:v>7.9082299502960911</c:v>
                </c:pt>
                <c:pt idx="23">
                  <c:v>6.5861944922397537</c:v>
                </c:pt>
                <c:pt idx="24">
                  <c:v>5.5381683450412966</c:v>
                </c:pt>
                <c:pt idx="25">
                  <c:v>4.7215374686272868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B0A-4705-B364-4F7A9F88507E}"/>
            </c:ext>
          </c:extLst>
        </c:ser>
        <c:ser>
          <c:idx val="2"/>
          <c:order val="2"/>
          <c:tx>
            <c:strRef>
              <c:f>MadeinAotearoa!$A$39</c:f>
              <c:strCache>
                <c:ptCount val="1"/>
                <c:pt idx="0">
                  <c:v>Renewables</c:v>
                </c:pt>
              </c:strCache>
            </c:strRef>
          </c:tx>
          <c:spPr>
            <a:solidFill>
              <a:srgbClr val="99CA3B"/>
            </a:solidFill>
            <a:ln>
              <a:noFill/>
            </a:ln>
            <a:effectLst/>
          </c:spPr>
          <c:invertIfNegative val="0"/>
          <c:cat>
            <c:numRef>
              <c:f>MadeinAotearoa!$D$36:$AC$36</c:f>
              <c:numCache>
                <c:formatCode>General</c:formatCode>
                <c:ptCount val="2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</c:numCache>
            </c:numRef>
          </c:cat>
          <c:val>
            <c:numRef>
              <c:f>MadeinAotearoa!$D$39:$AC$39</c:f>
              <c:numCache>
                <c:formatCode>0.00</c:formatCode>
                <c:ptCount val="26"/>
                <c:pt idx="0">
                  <c:v>8.0615463951906587</c:v>
                </c:pt>
                <c:pt idx="1">
                  <c:v>8.2847275449137943</c:v>
                </c:pt>
                <c:pt idx="2">
                  <c:v>8.4806433423302607</c:v>
                </c:pt>
                <c:pt idx="3">
                  <c:v>8.6558443075722344</c:v>
                </c:pt>
                <c:pt idx="4">
                  <c:v>8.8290518968928158</c:v>
                </c:pt>
                <c:pt idx="5">
                  <c:v>9.0010972167653467</c:v>
                </c:pt>
                <c:pt idx="6">
                  <c:v>9.1816134164459697</c:v>
                </c:pt>
                <c:pt idx="7">
                  <c:v>9.3702041327006249</c:v>
                </c:pt>
                <c:pt idx="8">
                  <c:v>9.5727533789939567</c:v>
                </c:pt>
                <c:pt idx="9">
                  <c:v>9.7819097520571496</c:v>
                </c:pt>
                <c:pt idx="10">
                  <c:v>9.9963804101693547</c:v>
                </c:pt>
                <c:pt idx="11">
                  <c:v>10.228810792303644</c:v>
                </c:pt>
                <c:pt idx="12">
                  <c:v>10.477815147478953</c:v>
                </c:pt>
                <c:pt idx="13">
                  <c:v>10.741512819552279</c:v>
                </c:pt>
                <c:pt idx="14">
                  <c:v>11.008972130831271</c:v>
                </c:pt>
                <c:pt idx="15">
                  <c:v>11.284294236119665</c:v>
                </c:pt>
                <c:pt idx="16">
                  <c:v>11.559851494623228</c:v>
                </c:pt>
                <c:pt idx="17">
                  <c:v>11.832175394058508</c:v>
                </c:pt>
                <c:pt idx="18">
                  <c:v>12.104434414269461</c:v>
                </c:pt>
                <c:pt idx="19">
                  <c:v>12.348074218400424</c:v>
                </c:pt>
                <c:pt idx="20">
                  <c:v>12.590856450114662</c:v>
                </c:pt>
                <c:pt idx="21">
                  <c:v>12.832631241199376</c:v>
                </c:pt>
                <c:pt idx="22">
                  <c:v>13.074900333261356</c:v>
                </c:pt>
                <c:pt idx="23">
                  <c:v>13.319749204166405</c:v>
                </c:pt>
                <c:pt idx="24">
                  <c:v>13.574937947294496</c:v>
                </c:pt>
                <c:pt idx="25">
                  <c:v>13.827433577474872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B0A-4705-B364-4F7A9F88507E}"/>
            </c:ext>
          </c:extLst>
        </c:ser>
        <c:ser>
          <c:idx val="3"/>
          <c:order val="3"/>
          <c:tx>
            <c:strRef>
              <c:f>MadeinAotearoa!$A$40</c:f>
              <c:strCache>
                <c:ptCount val="1"/>
                <c:pt idx="0">
                  <c:v>Biomass</c:v>
                </c:pt>
              </c:strCache>
            </c:strRef>
          </c:tx>
          <c:spPr>
            <a:solidFill>
              <a:srgbClr val="F6D00D"/>
            </a:solidFill>
            <a:ln>
              <a:noFill/>
            </a:ln>
            <a:effectLst/>
          </c:spPr>
          <c:invertIfNegative val="0"/>
          <c:cat>
            <c:numRef>
              <c:f>MadeinAotearoa!$D$36:$AC$36</c:f>
              <c:numCache>
                <c:formatCode>General</c:formatCode>
                <c:ptCount val="2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</c:numCache>
            </c:numRef>
          </c:cat>
          <c:val>
            <c:numRef>
              <c:f>MadeinAotearoa!$D$40:$AC$40</c:f>
              <c:numCache>
                <c:formatCode>0.00</c:formatCode>
                <c:ptCount val="26"/>
                <c:pt idx="0">
                  <c:v>27.568273124963007</c:v>
                </c:pt>
                <c:pt idx="1">
                  <c:v>28.365919098285161</c:v>
                </c:pt>
                <c:pt idx="2">
                  <c:v>29.04606676350291</c:v>
                </c:pt>
                <c:pt idx="3">
                  <c:v>29.656446133281513</c:v>
                </c:pt>
                <c:pt idx="4">
                  <c:v>30.281271815091692</c:v>
                </c:pt>
                <c:pt idx="5">
                  <c:v>30.974085708380176</c:v>
                </c:pt>
                <c:pt idx="6">
                  <c:v>31.83805386621496</c:v>
                </c:pt>
                <c:pt idx="7">
                  <c:v>32.950314819071266</c:v>
                </c:pt>
                <c:pt idx="8">
                  <c:v>34.367831463573197</c:v>
                </c:pt>
                <c:pt idx="9">
                  <c:v>36.02175026990578</c:v>
                </c:pt>
                <c:pt idx="10">
                  <c:v>37.826969846295619</c:v>
                </c:pt>
                <c:pt idx="11">
                  <c:v>39.755361943361898</c:v>
                </c:pt>
                <c:pt idx="12">
                  <c:v>41.742327672964493</c:v>
                </c:pt>
                <c:pt idx="13">
                  <c:v>43.757655211930633</c:v>
                </c:pt>
                <c:pt idx="14">
                  <c:v>45.767485046438402</c:v>
                </c:pt>
                <c:pt idx="15">
                  <c:v>47.740907160999839</c:v>
                </c:pt>
                <c:pt idx="16">
                  <c:v>49.672456328821859</c:v>
                </c:pt>
                <c:pt idx="17">
                  <c:v>51.563473328724641</c:v>
                </c:pt>
                <c:pt idx="18">
                  <c:v>53.421566277061572</c:v>
                </c:pt>
                <c:pt idx="19">
                  <c:v>55.180871057770155</c:v>
                </c:pt>
                <c:pt idx="20">
                  <c:v>56.915492822969227</c:v>
                </c:pt>
                <c:pt idx="21">
                  <c:v>58.577984604142735</c:v>
                </c:pt>
                <c:pt idx="22">
                  <c:v>60.168615857916024</c:v>
                </c:pt>
                <c:pt idx="23">
                  <c:v>61.693957513033084</c:v>
                </c:pt>
                <c:pt idx="24">
                  <c:v>63.181907325604485</c:v>
                </c:pt>
                <c:pt idx="25">
                  <c:v>64.602220525648264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B0A-4705-B364-4F7A9F88507E}"/>
            </c:ext>
          </c:extLst>
        </c:ser>
        <c:ser>
          <c:idx val="4"/>
          <c:order val="4"/>
          <c:tx>
            <c:strRef>
              <c:f>MadeinAotearoa!$A$41</c:f>
              <c:strCache>
                <c:ptCount val="1"/>
                <c:pt idx="0">
                  <c:v>Electricity</c:v>
                </c:pt>
              </c:strCache>
            </c:strRef>
          </c:tx>
          <c:spPr>
            <a:solidFill>
              <a:srgbClr val="028442"/>
            </a:solidFill>
            <a:ln>
              <a:noFill/>
            </a:ln>
            <a:effectLst/>
          </c:spPr>
          <c:invertIfNegative val="0"/>
          <c:cat>
            <c:numRef>
              <c:f>MadeinAotearoa!$D$36:$AC$36</c:f>
              <c:numCache>
                <c:formatCode>General</c:formatCode>
                <c:ptCount val="2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</c:numCache>
            </c:numRef>
          </c:cat>
          <c:val>
            <c:numRef>
              <c:f>MadeinAotearoa!$D$41:$AC$41</c:f>
              <c:numCache>
                <c:formatCode>0.00</c:formatCode>
                <c:ptCount val="26"/>
                <c:pt idx="0">
                  <c:v>137.40397901253959</c:v>
                </c:pt>
                <c:pt idx="1">
                  <c:v>139.9574017285631</c:v>
                </c:pt>
                <c:pt idx="2">
                  <c:v>143.5516682666744</c:v>
                </c:pt>
                <c:pt idx="3">
                  <c:v>146.36684898491509</c:v>
                </c:pt>
                <c:pt idx="4">
                  <c:v>150.65824689930446</c:v>
                </c:pt>
                <c:pt idx="5">
                  <c:v>155.49513457535937</c:v>
                </c:pt>
                <c:pt idx="6">
                  <c:v>160.16547233067888</c:v>
                </c:pt>
                <c:pt idx="7">
                  <c:v>166.56413147282669</c:v>
                </c:pt>
                <c:pt idx="8">
                  <c:v>173.84610683898524</c:v>
                </c:pt>
                <c:pt idx="9">
                  <c:v>181.0196506700475</c:v>
                </c:pt>
                <c:pt idx="10">
                  <c:v>189.6691204827182</c:v>
                </c:pt>
                <c:pt idx="11">
                  <c:v>197.76703282522635</c:v>
                </c:pt>
                <c:pt idx="12">
                  <c:v>206.02537826417284</c:v>
                </c:pt>
                <c:pt idx="13">
                  <c:v>214.42859292988641</c:v>
                </c:pt>
                <c:pt idx="14">
                  <c:v>222.97872922780488</c:v>
                </c:pt>
                <c:pt idx="15">
                  <c:v>231.5366379511552</c:v>
                </c:pt>
                <c:pt idx="16">
                  <c:v>240.94734051030659</c:v>
                </c:pt>
                <c:pt idx="17">
                  <c:v>249.36987457223867</c:v>
                </c:pt>
                <c:pt idx="18">
                  <c:v>257.65556874861642</c:v>
                </c:pt>
                <c:pt idx="19">
                  <c:v>265.57446870887873</c:v>
                </c:pt>
                <c:pt idx="20">
                  <c:v>273.26055924274192</c:v>
                </c:pt>
                <c:pt idx="21">
                  <c:v>280.55222987356564</c:v>
                </c:pt>
                <c:pt idx="22">
                  <c:v>288.36552237518418</c:v>
                </c:pt>
                <c:pt idx="23">
                  <c:v>294.89555555038322</c:v>
                </c:pt>
                <c:pt idx="24">
                  <c:v>301.02198066659128</c:v>
                </c:pt>
                <c:pt idx="25">
                  <c:v>306.87853235798883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2B0A-4705-B364-4F7A9F88507E}"/>
            </c:ext>
          </c:extLst>
        </c:ser>
        <c:ser>
          <c:idx val="5"/>
          <c:order val="5"/>
          <c:tx>
            <c:strRef>
              <c:f>MadeinAotearoa!$A$42</c:f>
              <c:strCache>
                <c:ptCount val="1"/>
                <c:pt idx="0">
                  <c:v>Oil products</c:v>
                </c:pt>
              </c:strCache>
            </c:strRef>
          </c:tx>
          <c:spPr>
            <a:solidFill>
              <a:srgbClr val="EC7D2E"/>
            </a:solidFill>
            <a:ln>
              <a:noFill/>
            </a:ln>
            <a:effectLst/>
          </c:spPr>
          <c:invertIfNegative val="0"/>
          <c:cat>
            <c:numRef>
              <c:f>MadeinAotearoa!$D$36:$AC$36</c:f>
              <c:numCache>
                <c:formatCode>General</c:formatCode>
                <c:ptCount val="2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</c:numCache>
            </c:numRef>
          </c:cat>
          <c:val>
            <c:numRef>
              <c:f>MadeinAotearoa!$D$42:$AC$42</c:f>
              <c:numCache>
                <c:formatCode>0.00</c:formatCode>
                <c:ptCount val="26"/>
                <c:pt idx="0">
                  <c:v>101.04803548058869</c:v>
                </c:pt>
                <c:pt idx="1">
                  <c:v>102.10166328436944</c:v>
                </c:pt>
                <c:pt idx="2">
                  <c:v>103.15277279032637</c:v>
                </c:pt>
                <c:pt idx="3">
                  <c:v>104.03983290279375</c:v>
                </c:pt>
                <c:pt idx="4">
                  <c:v>104.80459845929306</c:v>
                </c:pt>
                <c:pt idx="5">
                  <c:v>105.33862429299423</c:v>
                </c:pt>
                <c:pt idx="6">
                  <c:v>105.73551573348335</c:v>
                </c:pt>
                <c:pt idx="7">
                  <c:v>105.775713947447</c:v>
                </c:pt>
                <c:pt idx="8">
                  <c:v>105.40991290621311</c:v>
                </c:pt>
                <c:pt idx="9">
                  <c:v>104.66010945471098</c:v>
                </c:pt>
                <c:pt idx="10">
                  <c:v>103.57189094094241</c:v>
                </c:pt>
                <c:pt idx="11">
                  <c:v>102.23129911029216</c:v>
                </c:pt>
                <c:pt idx="12">
                  <c:v>100.7698840416458</c:v>
                </c:pt>
                <c:pt idx="13">
                  <c:v>99.16179423953092</c:v>
                </c:pt>
                <c:pt idx="14">
                  <c:v>97.358238909483759</c:v>
                </c:pt>
                <c:pt idx="15">
                  <c:v>95.403604032047298</c:v>
                </c:pt>
                <c:pt idx="16">
                  <c:v>93.227606612342825</c:v>
                </c:pt>
                <c:pt idx="17">
                  <c:v>90.818133679573137</c:v>
                </c:pt>
                <c:pt idx="18">
                  <c:v>88.172445822604388</c:v>
                </c:pt>
                <c:pt idx="19">
                  <c:v>85.506314109426981</c:v>
                </c:pt>
                <c:pt idx="20">
                  <c:v>82.608916413862744</c:v>
                </c:pt>
                <c:pt idx="21">
                  <c:v>79.537340945592007</c:v>
                </c:pt>
                <c:pt idx="22">
                  <c:v>76.396486236624128</c:v>
                </c:pt>
                <c:pt idx="23">
                  <c:v>73.308952226557039</c:v>
                </c:pt>
                <c:pt idx="24">
                  <c:v>70.424533899899544</c:v>
                </c:pt>
                <c:pt idx="25">
                  <c:v>67.787062359150426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2B0A-4705-B364-4F7A9F88507E}"/>
            </c:ext>
          </c:extLst>
        </c:ser>
        <c:ser>
          <c:idx val="6"/>
          <c:order val="6"/>
          <c:tx>
            <c:strRef>
              <c:f>MadeinAotearoa!$A$43</c:f>
              <c:strCache>
                <c:ptCount val="1"/>
                <c:pt idx="0">
                  <c:v>eFuels</c:v>
                </c:pt>
              </c:strCache>
            </c:strRef>
          </c:tx>
          <c:spPr>
            <a:solidFill>
              <a:srgbClr val="8051A0"/>
            </a:solidFill>
            <a:ln>
              <a:noFill/>
            </a:ln>
            <a:effectLst/>
          </c:spPr>
          <c:invertIfNegative val="0"/>
          <c:cat>
            <c:numRef>
              <c:f>MadeinAotearoa!$D$36:$AC$36</c:f>
              <c:numCache>
                <c:formatCode>General</c:formatCode>
                <c:ptCount val="2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</c:numCache>
            </c:numRef>
          </c:cat>
          <c:val>
            <c:numRef>
              <c:f>MadeinAotearoa!$D$43:$AC$43</c:f>
              <c:numCache>
                <c:formatCode>0.00</c:formatCode>
                <c:ptCount val="2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7.5881157736745206E-3</c:v>
                </c:pt>
                <c:pt idx="5">
                  <c:v>1.8024137340904921E-2</c:v>
                </c:pt>
                <c:pt idx="6">
                  <c:v>3.2251409517505943E-2</c:v>
                </c:pt>
                <c:pt idx="7">
                  <c:v>5.1410061253862674E-2</c:v>
                </c:pt>
                <c:pt idx="8">
                  <c:v>7.6894997354264333E-2</c:v>
                </c:pt>
                <c:pt idx="9">
                  <c:v>0.11065339688389968</c:v>
                </c:pt>
                <c:pt idx="10">
                  <c:v>0.15519582323229911</c:v>
                </c:pt>
                <c:pt idx="11">
                  <c:v>0.25737020565811741</c:v>
                </c:pt>
                <c:pt idx="12">
                  <c:v>0.40255798866362869</c:v>
                </c:pt>
                <c:pt idx="13">
                  <c:v>0.6071995002981827</c:v>
                </c:pt>
                <c:pt idx="14">
                  <c:v>0.89375077386972679</c:v>
                </c:pt>
                <c:pt idx="15">
                  <c:v>1.2933148559976853</c:v>
                </c:pt>
                <c:pt idx="16">
                  <c:v>1.8420262878382161</c:v>
                </c:pt>
                <c:pt idx="17">
                  <c:v>2.5809815080069223</c:v>
                </c:pt>
                <c:pt idx="18">
                  <c:v>3.5496664348742017</c:v>
                </c:pt>
                <c:pt idx="19">
                  <c:v>4.7748096868594203</c:v>
                </c:pt>
                <c:pt idx="20">
                  <c:v>6.2562655663451299</c:v>
                </c:pt>
                <c:pt idx="21">
                  <c:v>7.9531347646958563</c:v>
                </c:pt>
                <c:pt idx="22">
                  <c:v>9.7815475466842638</c:v>
                </c:pt>
                <c:pt idx="23">
                  <c:v>11.6292747552477</c:v>
                </c:pt>
                <c:pt idx="24">
                  <c:v>13.384161693191341</c:v>
                </c:pt>
                <c:pt idx="25">
                  <c:v>14.965481309538546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2B0A-4705-B364-4F7A9F8850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982373392"/>
        <c:axId val="982385872"/>
      </c:barChart>
      <c:catAx>
        <c:axId val="9823733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82385872"/>
        <c:crosses val="autoZero"/>
        <c:auto val="1"/>
        <c:lblAlgn val="ctr"/>
        <c:lblOffset val="100"/>
        <c:noMultiLvlLbl val="0"/>
      </c:catAx>
      <c:valAx>
        <c:axId val="982385872"/>
        <c:scaling>
          <c:orientation val="minMax"/>
          <c:max val="7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/>
                  <a:t>PJ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82373392"/>
        <c:crosses val="autoZero"/>
        <c:crossBetween val="between"/>
      </c:valAx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(a)</a:t>
            </a:r>
          </a:p>
        </c:rich>
      </c:tx>
      <c:layout>
        <c:manualLayout>
          <c:xMode val="edge"/>
          <c:yMode val="edge"/>
          <c:x val="1.646499999999998E-2"/>
          <c:y val="3.1358024691358025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035407407407406"/>
          <c:y val="7.8395061728395068E-2"/>
          <c:w val="0.73252518518518506"/>
          <c:h val="0.7914759259259259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MadeinAotearoa!$A$67</c:f>
              <c:strCache>
                <c:ptCount val="1"/>
                <c:pt idx="0">
                  <c:v>Agriculture</c:v>
                </c:pt>
              </c:strCache>
            </c:strRef>
          </c:tx>
          <c:spPr>
            <a:solidFill>
              <a:srgbClr val="183E69"/>
            </a:solidFill>
            <a:ln>
              <a:noFill/>
            </a:ln>
            <a:effectLst/>
          </c:spPr>
          <c:invertIfNegative val="0"/>
          <c:cat>
            <c:numRef>
              <c:f>MadeinAotearoa!$B$66:$AC$66</c:f>
              <c:numCache>
                <c:formatCode>General</c:formatCode>
                <c:ptCount val="28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  <c:pt idx="13">
                  <c:v>2036</c:v>
                </c:pt>
                <c:pt idx="14">
                  <c:v>2037</c:v>
                </c:pt>
                <c:pt idx="15">
                  <c:v>2038</c:v>
                </c:pt>
                <c:pt idx="16">
                  <c:v>2039</c:v>
                </c:pt>
                <c:pt idx="17">
                  <c:v>2040</c:v>
                </c:pt>
                <c:pt idx="18">
                  <c:v>2041</c:v>
                </c:pt>
                <c:pt idx="19">
                  <c:v>2042</c:v>
                </c:pt>
                <c:pt idx="20">
                  <c:v>2043</c:v>
                </c:pt>
                <c:pt idx="21">
                  <c:v>2044</c:v>
                </c:pt>
                <c:pt idx="22">
                  <c:v>2045</c:v>
                </c:pt>
                <c:pt idx="23">
                  <c:v>2046</c:v>
                </c:pt>
                <c:pt idx="24">
                  <c:v>2047</c:v>
                </c:pt>
                <c:pt idx="25">
                  <c:v>2048</c:v>
                </c:pt>
                <c:pt idx="26">
                  <c:v>2049</c:v>
                </c:pt>
                <c:pt idx="27">
                  <c:v>2050</c:v>
                </c:pt>
              </c:numCache>
            </c:numRef>
          </c:cat>
          <c:val>
            <c:numRef>
              <c:f>MadeinAotearoa!$B$67:$AC$67</c:f>
              <c:numCache>
                <c:formatCode>0.00</c:formatCode>
                <c:ptCount val="28"/>
                <c:pt idx="0">
                  <c:v>2.5571692836110542</c:v>
                </c:pt>
                <c:pt idx="1">
                  <c:v>2.6245312074197296</c:v>
                </c:pt>
                <c:pt idx="2">
                  <c:v>2.6519287357949666</c:v>
                </c:pt>
                <c:pt idx="3">
                  <c:v>2.666282587308372</c:v>
                </c:pt>
                <c:pt idx="4">
                  <c:v>2.6903383756093513</c:v>
                </c:pt>
                <c:pt idx="5">
                  <c:v>2.7341794798063694</c:v>
                </c:pt>
                <c:pt idx="6">
                  <c:v>2.8001738954625601</c:v>
                </c:pt>
                <c:pt idx="7">
                  <c:v>2.8920513927931677</c:v>
                </c:pt>
                <c:pt idx="8">
                  <c:v>3.0151977399045968</c:v>
                </c:pt>
                <c:pt idx="9">
                  <c:v>3.170676848230924</c:v>
                </c:pt>
                <c:pt idx="10">
                  <c:v>3.3592832225501468</c:v>
                </c:pt>
                <c:pt idx="11">
                  <c:v>3.5728642887645892</c:v>
                </c:pt>
                <c:pt idx="12">
                  <c:v>3.8128332586366884</c:v>
                </c:pt>
                <c:pt idx="13">
                  <c:v>4.0905294086815083</c:v>
                </c:pt>
                <c:pt idx="14">
                  <c:v>4.4123479803683283</c:v>
                </c:pt>
                <c:pt idx="15">
                  <c:v>4.7889451822753539</c:v>
                </c:pt>
                <c:pt idx="16">
                  <c:v>5.2218742548703112</c:v>
                </c:pt>
                <c:pt idx="17">
                  <c:v>5.6612200182524219</c:v>
                </c:pt>
                <c:pt idx="18">
                  <c:v>6.0940083708169235</c:v>
                </c:pt>
                <c:pt idx="19">
                  <c:v>6.5099509864050242</c:v>
                </c:pt>
                <c:pt idx="20">
                  <c:v>6.8908969761825336</c:v>
                </c:pt>
                <c:pt idx="21">
                  <c:v>7.2254862362030652</c:v>
                </c:pt>
                <c:pt idx="22">
                  <c:v>7.5177479759209254</c:v>
                </c:pt>
                <c:pt idx="23">
                  <c:v>7.838794942195384</c:v>
                </c:pt>
                <c:pt idx="24">
                  <c:v>8.1141006780968148</c:v>
                </c:pt>
                <c:pt idx="25">
                  <c:v>8.348523075125394</c:v>
                </c:pt>
                <c:pt idx="26">
                  <c:v>8.5531012186714737</c:v>
                </c:pt>
                <c:pt idx="27">
                  <c:v>8.7304211170628765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56-4711-B25A-15D46BB94FC1}"/>
            </c:ext>
          </c:extLst>
        </c:ser>
        <c:ser>
          <c:idx val="1"/>
          <c:order val="1"/>
          <c:tx>
            <c:strRef>
              <c:f>MadeinAotearoa!$A$68</c:f>
              <c:strCache>
                <c:ptCount val="1"/>
                <c:pt idx="0">
                  <c:v>Commercial</c:v>
                </c:pt>
              </c:strCache>
            </c:strRef>
          </c:tx>
          <c:spPr>
            <a:solidFill>
              <a:srgbClr val="00879D"/>
            </a:solidFill>
            <a:ln>
              <a:noFill/>
            </a:ln>
            <a:effectLst/>
          </c:spPr>
          <c:invertIfNegative val="0"/>
          <c:cat>
            <c:numRef>
              <c:f>MadeinAotearoa!$B$66:$AC$66</c:f>
              <c:numCache>
                <c:formatCode>General</c:formatCode>
                <c:ptCount val="28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  <c:pt idx="13">
                  <c:v>2036</c:v>
                </c:pt>
                <c:pt idx="14">
                  <c:v>2037</c:v>
                </c:pt>
                <c:pt idx="15">
                  <c:v>2038</c:v>
                </c:pt>
                <c:pt idx="16">
                  <c:v>2039</c:v>
                </c:pt>
                <c:pt idx="17">
                  <c:v>2040</c:v>
                </c:pt>
                <c:pt idx="18">
                  <c:v>2041</c:v>
                </c:pt>
                <c:pt idx="19">
                  <c:v>2042</c:v>
                </c:pt>
                <c:pt idx="20">
                  <c:v>2043</c:v>
                </c:pt>
                <c:pt idx="21">
                  <c:v>2044</c:v>
                </c:pt>
                <c:pt idx="22">
                  <c:v>2045</c:v>
                </c:pt>
                <c:pt idx="23">
                  <c:v>2046</c:v>
                </c:pt>
                <c:pt idx="24">
                  <c:v>2047</c:v>
                </c:pt>
                <c:pt idx="25">
                  <c:v>2048</c:v>
                </c:pt>
                <c:pt idx="26">
                  <c:v>2049</c:v>
                </c:pt>
                <c:pt idx="27">
                  <c:v>2050</c:v>
                </c:pt>
              </c:numCache>
            </c:numRef>
          </c:cat>
          <c:val>
            <c:numRef>
              <c:f>MadeinAotearoa!$B$68:$AC$68</c:f>
              <c:numCache>
                <c:formatCode>0.00</c:formatCode>
                <c:ptCount val="28"/>
                <c:pt idx="0">
                  <c:v>9.4201980783320813</c:v>
                </c:pt>
                <c:pt idx="1">
                  <c:v>9.3670266471095971</c:v>
                </c:pt>
                <c:pt idx="2">
                  <c:v>9.8778775698978372</c:v>
                </c:pt>
                <c:pt idx="3">
                  <c:v>10.082383683267222</c:v>
                </c:pt>
                <c:pt idx="4">
                  <c:v>10.540484567305755</c:v>
                </c:pt>
                <c:pt idx="5">
                  <c:v>10.736292422965933</c:v>
                </c:pt>
                <c:pt idx="6">
                  <c:v>11.210413338785782</c:v>
                </c:pt>
                <c:pt idx="7">
                  <c:v>11.700251408476213</c:v>
                </c:pt>
                <c:pt idx="8">
                  <c:v>11.961231719399887</c:v>
                </c:pt>
                <c:pt idx="9">
                  <c:v>12.496115894060718</c:v>
                </c:pt>
                <c:pt idx="10">
                  <c:v>13.05013190696123</c:v>
                </c:pt>
                <c:pt idx="11">
                  <c:v>13.370035820338991</c:v>
                </c:pt>
                <c:pt idx="12">
                  <c:v>13.95353547099095</c:v>
                </c:pt>
                <c:pt idx="13">
                  <c:v>14.284070343590926</c:v>
                </c:pt>
                <c:pt idx="14">
                  <c:v>14.609720486033366</c:v>
                </c:pt>
                <c:pt idx="15">
                  <c:v>14.9303835655942</c:v>
                </c:pt>
                <c:pt idx="16">
                  <c:v>15.243265944125836</c:v>
                </c:pt>
                <c:pt idx="17">
                  <c:v>15.564391583307243</c:v>
                </c:pt>
                <c:pt idx="18">
                  <c:v>16.134478039326954</c:v>
                </c:pt>
                <c:pt idx="19">
                  <c:v>16.446930879223906</c:v>
                </c:pt>
                <c:pt idx="20">
                  <c:v>16.757356957964952</c:v>
                </c:pt>
                <c:pt idx="21">
                  <c:v>17.061304262647322</c:v>
                </c:pt>
                <c:pt idx="22">
                  <c:v>17.357038700987296</c:v>
                </c:pt>
                <c:pt idx="23">
                  <c:v>17.645503626271271</c:v>
                </c:pt>
                <c:pt idx="24">
                  <c:v>18.18324151902522</c:v>
                </c:pt>
                <c:pt idx="25">
                  <c:v>18.464180106038079</c:v>
                </c:pt>
                <c:pt idx="26">
                  <c:v>18.743308401403631</c:v>
                </c:pt>
                <c:pt idx="27">
                  <c:v>19.023588337402622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556-4711-B25A-15D46BB94FC1}"/>
            </c:ext>
          </c:extLst>
        </c:ser>
        <c:ser>
          <c:idx val="2"/>
          <c:order val="2"/>
          <c:tx>
            <c:strRef>
              <c:f>MadeinAotearoa!$A$69</c:f>
              <c:strCache>
                <c:ptCount val="1"/>
                <c:pt idx="0">
                  <c:v>Industrial</c:v>
                </c:pt>
              </c:strCache>
            </c:strRef>
          </c:tx>
          <c:spPr>
            <a:solidFill>
              <a:srgbClr val="2AADE3"/>
            </a:solidFill>
            <a:ln>
              <a:noFill/>
            </a:ln>
            <a:effectLst/>
          </c:spPr>
          <c:invertIfNegative val="0"/>
          <c:cat>
            <c:numRef>
              <c:f>MadeinAotearoa!$B$66:$AC$66</c:f>
              <c:numCache>
                <c:formatCode>General</c:formatCode>
                <c:ptCount val="28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  <c:pt idx="13">
                  <c:v>2036</c:v>
                </c:pt>
                <c:pt idx="14">
                  <c:v>2037</c:v>
                </c:pt>
                <c:pt idx="15">
                  <c:v>2038</c:v>
                </c:pt>
                <c:pt idx="16">
                  <c:v>2039</c:v>
                </c:pt>
                <c:pt idx="17">
                  <c:v>2040</c:v>
                </c:pt>
                <c:pt idx="18">
                  <c:v>2041</c:v>
                </c:pt>
                <c:pt idx="19">
                  <c:v>2042</c:v>
                </c:pt>
                <c:pt idx="20">
                  <c:v>2043</c:v>
                </c:pt>
                <c:pt idx="21">
                  <c:v>2044</c:v>
                </c:pt>
                <c:pt idx="22">
                  <c:v>2045</c:v>
                </c:pt>
                <c:pt idx="23">
                  <c:v>2046</c:v>
                </c:pt>
                <c:pt idx="24">
                  <c:v>2047</c:v>
                </c:pt>
                <c:pt idx="25">
                  <c:v>2048</c:v>
                </c:pt>
                <c:pt idx="26">
                  <c:v>2049</c:v>
                </c:pt>
                <c:pt idx="27">
                  <c:v>2050</c:v>
                </c:pt>
              </c:numCache>
            </c:numRef>
          </c:cat>
          <c:val>
            <c:numRef>
              <c:f>MadeinAotearoa!$B$69:$AC$69</c:f>
              <c:numCache>
                <c:formatCode>0.00</c:formatCode>
                <c:ptCount val="28"/>
                <c:pt idx="0">
                  <c:v>13.204633642902159</c:v>
                </c:pt>
                <c:pt idx="1">
                  <c:v>13.028912055563849</c:v>
                </c:pt>
                <c:pt idx="2">
                  <c:v>13.566433178875245</c:v>
                </c:pt>
                <c:pt idx="3">
                  <c:v>13.714954120375577</c:v>
                </c:pt>
                <c:pt idx="4">
                  <c:v>14.094696844156807</c:v>
                </c:pt>
                <c:pt idx="5">
                  <c:v>14.302810946694988</c:v>
                </c:pt>
                <c:pt idx="6">
                  <c:v>14.584403464890125</c:v>
                </c:pt>
                <c:pt idx="7">
                  <c:v>15.724254805161724</c:v>
                </c:pt>
                <c:pt idx="8">
                  <c:v>16.13377597213788</c:v>
                </c:pt>
                <c:pt idx="9">
                  <c:v>16.610208300842583</c:v>
                </c:pt>
                <c:pt idx="10">
                  <c:v>17.151608309740354</c:v>
                </c:pt>
                <c:pt idx="11">
                  <c:v>17.741609253006871</c:v>
                </c:pt>
                <c:pt idx="12">
                  <c:v>19.418833571456261</c:v>
                </c:pt>
                <c:pt idx="13">
                  <c:v>20.054001739320629</c:v>
                </c:pt>
                <c:pt idx="14">
                  <c:v>20.705419813663447</c:v>
                </c:pt>
                <c:pt idx="15">
                  <c:v>21.381569998169631</c:v>
                </c:pt>
                <c:pt idx="16">
                  <c:v>22.089013700619443</c:v>
                </c:pt>
                <c:pt idx="17">
                  <c:v>24.653387047932071</c:v>
                </c:pt>
                <c:pt idx="18">
                  <c:v>25.35262793590277</c:v>
                </c:pt>
                <c:pt idx="19">
                  <c:v>26.049794521786691</c:v>
                </c:pt>
                <c:pt idx="20">
                  <c:v>26.736237479519186</c:v>
                </c:pt>
                <c:pt idx="21">
                  <c:v>27.400595871721556</c:v>
                </c:pt>
                <c:pt idx="22">
                  <c:v>28.307280196542688</c:v>
                </c:pt>
                <c:pt idx="23">
                  <c:v>28.903073219087098</c:v>
                </c:pt>
                <c:pt idx="24">
                  <c:v>29.448736126289134</c:v>
                </c:pt>
                <c:pt idx="25">
                  <c:v>29.943459516238441</c:v>
                </c:pt>
                <c:pt idx="26">
                  <c:v>30.394682895313831</c:v>
                </c:pt>
                <c:pt idx="27">
                  <c:v>30.804394627275265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556-4711-B25A-15D46BB94FC1}"/>
            </c:ext>
          </c:extLst>
        </c:ser>
        <c:ser>
          <c:idx val="3"/>
          <c:order val="3"/>
          <c:tx>
            <c:strRef>
              <c:f>MadeinAotearoa!$A$70</c:f>
              <c:strCache>
                <c:ptCount val="1"/>
                <c:pt idx="0">
                  <c:v>Residential</c:v>
                </c:pt>
              </c:strCache>
            </c:strRef>
          </c:tx>
          <c:spPr>
            <a:solidFill>
              <a:srgbClr val="028442"/>
            </a:solidFill>
            <a:ln>
              <a:noFill/>
            </a:ln>
            <a:effectLst/>
          </c:spPr>
          <c:invertIfNegative val="0"/>
          <c:cat>
            <c:numRef>
              <c:f>MadeinAotearoa!$B$66:$AC$66</c:f>
              <c:numCache>
                <c:formatCode>General</c:formatCode>
                <c:ptCount val="28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  <c:pt idx="13">
                  <c:v>2036</c:v>
                </c:pt>
                <c:pt idx="14">
                  <c:v>2037</c:v>
                </c:pt>
                <c:pt idx="15">
                  <c:v>2038</c:v>
                </c:pt>
                <c:pt idx="16">
                  <c:v>2039</c:v>
                </c:pt>
                <c:pt idx="17">
                  <c:v>2040</c:v>
                </c:pt>
                <c:pt idx="18">
                  <c:v>2041</c:v>
                </c:pt>
                <c:pt idx="19">
                  <c:v>2042</c:v>
                </c:pt>
                <c:pt idx="20">
                  <c:v>2043</c:v>
                </c:pt>
                <c:pt idx="21">
                  <c:v>2044</c:v>
                </c:pt>
                <c:pt idx="22">
                  <c:v>2045</c:v>
                </c:pt>
                <c:pt idx="23">
                  <c:v>2046</c:v>
                </c:pt>
                <c:pt idx="24">
                  <c:v>2047</c:v>
                </c:pt>
                <c:pt idx="25">
                  <c:v>2048</c:v>
                </c:pt>
                <c:pt idx="26">
                  <c:v>2049</c:v>
                </c:pt>
                <c:pt idx="27">
                  <c:v>2050</c:v>
                </c:pt>
              </c:numCache>
            </c:numRef>
          </c:cat>
          <c:val>
            <c:numRef>
              <c:f>MadeinAotearoa!$B$70:$AC$70</c:f>
              <c:numCache>
                <c:formatCode>0.00</c:formatCode>
                <c:ptCount val="28"/>
                <c:pt idx="0">
                  <c:v>13.237252890826888</c:v>
                </c:pt>
                <c:pt idx="1">
                  <c:v>13.311167657645676</c:v>
                </c:pt>
                <c:pt idx="2">
                  <c:v>13.38677821810408</c:v>
                </c:pt>
                <c:pt idx="3">
                  <c:v>13.476804546034389</c:v>
                </c:pt>
                <c:pt idx="4">
                  <c:v>13.573820635072412</c:v>
                </c:pt>
                <c:pt idx="5">
                  <c:v>13.678075965179527</c:v>
                </c:pt>
                <c:pt idx="6">
                  <c:v>13.790841747551845</c:v>
                </c:pt>
                <c:pt idx="7">
                  <c:v>13.91640704833407</c:v>
                </c:pt>
                <c:pt idx="8">
                  <c:v>14.061049722624471</c:v>
                </c:pt>
                <c:pt idx="9">
                  <c:v>14.234535735386952</c:v>
                </c:pt>
                <c:pt idx="10">
                  <c:v>14.447438410841006</c:v>
                </c:pt>
                <c:pt idx="11">
                  <c:v>14.703666548359376</c:v>
                </c:pt>
                <c:pt idx="12">
                  <c:v>14.990431279755411</c:v>
                </c:pt>
                <c:pt idx="13">
                  <c:v>15.280569535843268</c:v>
                </c:pt>
                <c:pt idx="14">
                  <c:v>15.546189690334472</c:v>
                </c:pt>
                <c:pt idx="15">
                  <c:v>15.774654587371797</c:v>
                </c:pt>
                <c:pt idx="16">
                  <c:v>15.966634908115742</c:v>
                </c:pt>
                <c:pt idx="17">
                  <c:v>16.128823684844406</c:v>
                </c:pt>
                <c:pt idx="18">
                  <c:v>16.268628900337866</c:v>
                </c:pt>
                <c:pt idx="19">
                  <c:v>16.390977206297531</c:v>
                </c:pt>
                <c:pt idx="20">
                  <c:v>16.501232099233068</c:v>
                </c:pt>
                <c:pt idx="21">
                  <c:v>16.602790781510173</c:v>
                </c:pt>
                <c:pt idx="22">
                  <c:v>16.698657580157267</c:v>
                </c:pt>
                <c:pt idx="23">
                  <c:v>16.790910482934493</c:v>
                </c:pt>
                <c:pt idx="24">
                  <c:v>16.880304688705756</c:v>
                </c:pt>
                <c:pt idx="25">
                  <c:v>16.967858655646303</c:v>
                </c:pt>
                <c:pt idx="26">
                  <c:v>17.05368426695231</c:v>
                </c:pt>
                <c:pt idx="27">
                  <c:v>17.137962125937523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556-4711-B25A-15D46BB94FC1}"/>
            </c:ext>
          </c:extLst>
        </c:ser>
        <c:ser>
          <c:idx val="4"/>
          <c:order val="4"/>
          <c:tx>
            <c:strRef>
              <c:f>MadeinAotearoa!$A$71</c:f>
              <c:strCache>
                <c:ptCount val="1"/>
                <c:pt idx="0">
                  <c:v>Transport</c:v>
                </c:pt>
              </c:strCache>
            </c:strRef>
          </c:tx>
          <c:spPr>
            <a:solidFill>
              <a:srgbClr val="93C954"/>
            </a:solidFill>
            <a:ln>
              <a:noFill/>
            </a:ln>
            <a:effectLst/>
          </c:spPr>
          <c:invertIfNegative val="0"/>
          <c:cat>
            <c:numRef>
              <c:f>MadeinAotearoa!$B$66:$AC$66</c:f>
              <c:numCache>
                <c:formatCode>General</c:formatCode>
                <c:ptCount val="28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  <c:pt idx="13">
                  <c:v>2036</c:v>
                </c:pt>
                <c:pt idx="14">
                  <c:v>2037</c:v>
                </c:pt>
                <c:pt idx="15">
                  <c:v>2038</c:v>
                </c:pt>
                <c:pt idx="16">
                  <c:v>2039</c:v>
                </c:pt>
                <c:pt idx="17">
                  <c:v>2040</c:v>
                </c:pt>
                <c:pt idx="18">
                  <c:v>2041</c:v>
                </c:pt>
                <c:pt idx="19">
                  <c:v>2042</c:v>
                </c:pt>
                <c:pt idx="20">
                  <c:v>2043</c:v>
                </c:pt>
                <c:pt idx="21">
                  <c:v>2044</c:v>
                </c:pt>
                <c:pt idx="22">
                  <c:v>2045</c:v>
                </c:pt>
                <c:pt idx="23">
                  <c:v>2046</c:v>
                </c:pt>
                <c:pt idx="24">
                  <c:v>2047</c:v>
                </c:pt>
                <c:pt idx="25">
                  <c:v>2048</c:v>
                </c:pt>
                <c:pt idx="26">
                  <c:v>2049</c:v>
                </c:pt>
                <c:pt idx="27">
                  <c:v>2050</c:v>
                </c:pt>
              </c:numCache>
            </c:numRef>
          </c:cat>
          <c:val>
            <c:numRef>
              <c:f>MadeinAotearoa!$B$71:$AC$71</c:f>
              <c:numCache>
                <c:formatCode>0.00</c:formatCode>
                <c:ptCount val="28"/>
                <c:pt idx="0">
                  <c:v>0.30254706863056591</c:v>
                </c:pt>
                <c:pt idx="1">
                  <c:v>0.36245896024225893</c:v>
                </c:pt>
                <c:pt idx="2">
                  <c:v>0.42866206701203707</c:v>
                </c:pt>
                <c:pt idx="3">
                  <c:v>0.51302652633687007</c:v>
                </c:pt>
                <c:pt idx="4">
                  <c:v>0.60852359007484824</c:v>
                </c:pt>
                <c:pt idx="5">
                  <c:v>0.71712737505497481</c:v>
                </c:pt>
                <c:pt idx="6">
                  <c:v>0.84913719224511497</c:v>
                </c:pt>
                <c:pt idx="7">
                  <c:v>1.0057636584474692</c:v>
                </c:pt>
                <c:pt idx="8">
                  <c:v>1.1960893294337709</c:v>
                </c:pt>
                <c:pt idx="9">
                  <c:v>1.4266689720585415</c:v>
                </c:pt>
                <c:pt idx="10">
                  <c:v>1.7056586054503433</c:v>
                </c:pt>
                <c:pt idx="11">
                  <c:v>2.0415465161824677</c:v>
                </c:pt>
                <c:pt idx="12">
                  <c:v>2.4395520310633088</c:v>
                </c:pt>
                <c:pt idx="13">
                  <c:v>2.9274666262998545</c:v>
                </c:pt>
                <c:pt idx="14">
                  <c:v>3.4956175705858428</c:v>
                </c:pt>
                <c:pt idx="15">
                  <c:v>4.1468171328679926</c:v>
                </c:pt>
                <c:pt idx="16">
                  <c:v>4.8809646388457137</c:v>
                </c:pt>
                <c:pt idx="17">
                  <c:v>5.7100883270470169</c:v>
                </c:pt>
                <c:pt idx="18">
                  <c:v>6.9313801928456016</c:v>
                </c:pt>
                <c:pt idx="19">
                  <c:v>8.2591402767409079</c:v>
                </c:pt>
                <c:pt idx="20">
                  <c:v>9.707238729061773</c:v>
                </c:pt>
                <c:pt idx="21">
                  <c:v>11.2285422604403</c:v>
                </c:pt>
                <c:pt idx="22">
                  <c:v>12.872274787029246</c:v>
                </c:pt>
                <c:pt idx="23">
                  <c:v>14.607579287929649</c:v>
                </c:pt>
                <c:pt idx="24">
                  <c:v>16.38671133862664</c:v>
                </c:pt>
                <c:pt idx="25">
                  <c:v>18.150836898299698</c:v>
                </c:pt>
                <c:pt idx="26">
                  <c:v>19.826609927536424</c:v>
                </c:pt>
                <c:pt idx="27">
                  <c:v>21.393813010813254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556-4711-B25A-15D46BB94F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36575903"/>
        <c:axId val="536570143"/>
      </c:barChart>
      <c:catAx>
        <c:axId val="5365759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6570143"/>
        <c:crosses val="autoZero"/>
        <c:auto val="1"/>
        <c:lblAlgn val="ctr"/>
        <c:lblOffset val="100"/>
        <c:noMultiLvlLbl val="0"/>
      </c:catAx>
      <c:valAx>
        <c:axId val="5365701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/>
                  <a:t>TWh 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65759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964925925925928"/>
          <c:y val="0.33463425925925933"/>
          <c:w val="0.14035074074074075"/>
          <c:h val="0.3307314814814814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NZ"/>
              <a:t>(b)</a:t>
            </a:r>
          </a:p>
        </c:rich>
      </c:tx>
      <c:layout>
        <c:manualLayout>
          <c:xMode val="edge"/>
          <c:yMode val="edge"/>
          <c:x val="8.6451851851851533E-3"/>
          <c:y val="2.7438271604938273E-2"/>
        </c:manualLayout>
      </c:layout>
      <c:overlay val="1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2976148148148148"/>
          <c:y val="4.3117283950617286E-2"/>
          <c:w val="0.68403870370370357"/>
          <c:h val="0.83851296296296296"/>
        </c:manualLayout>
      </c:layout>
      <c:barChart>
        <c:barDir val="col"/>
        <c:grouping val="stacked"/>
        <c:varyColors val="0"/>
        <c:ser>
          <c:idx val="11"/>
          <c:order val="0"/>
          <c:tx>
            <c:strRef>
              <c:f>MadeinAotearoa!$A$106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rgbClr val="00879D"/>
            </a:solidFill>
            <a:ln>
              <a:noFill/>
            </a:ln>
            <a:effectLst/>
          </c:spPr>
          <c:invertIfNegative val="0"/>
          <c:cat>
            <c:numRef>
              <c:f>MadeinAotearoa!$D$94:$AC$94</c:f>
              <c:numCache>
                <c:formatCode>General</c:formatCode>
                <c:ptCount val="2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</c:numCache>
            </c:numRef>
          </c:cat>
          <c:val>
            <c:numRef>
              <c:f>MadeinAotearoa!$D$106:$AC$106</c:f>
              <c:numCache>
                <c:formatCode>0.00</c:formatCode>
                <c:ptCount val="26"/>
                <c:pt idx="0">
                  <c:v>10.412971021099573</c:v>
                </c:pt>
                <c:pt idx="1">
                  <c:v>10.525619052810463</c:v>
                </c:pt>
                <c:pt idx="2">
                  <c:v>10.634136997448802</c:v>
                </c:pt>
                <c:pt idx="3">
                  <c:v>10.734863456732867</c:v>
                </c:pt>
                <c:pt idx="4">
                  <c:v>10.83774035913375</c:v>
                </c:pt>
                <c:pt idx="5">
                  <c:v>10.940775338761059</c:v>
                </c:pt>
                <c:pt idx="6">
                  <c:v>11.047531252409387</c:v>
                </c:pt>
                <c:pt idx="7">
                  <c:v>11.154978774847716</c:v>
                </c:pt>
                <c:pt idx="8">
                  <c:v>11.264232859149253</c:v>
                </c:pt>
                <c:pt idx="9">
                  <c:v>11.374730158396162</c:v>
                </c:pt>
                <c:pt idx="10">
                  <c:v>11.48513967961674</c:v>
                </c:pt>
                <c:pt idx="11">
                  <c:v>11.598289862102714</c:v>
                </c:pt>
                <c:pt idx="12">
                  <c:v>11.712754047977809</c:v>
                </c:pt>
                <c:pt idx="13">
                  <c:v>11.82845444717821</c:v>
                </c:pt>
                <c:pt idx="14">
                  <c:v>11.942535277180777</c:v>
                </c:pt>
                <c:pt idx="15">
                  <c:v>12.05244885380789</c:v>
                </c:pt>
                <c:pt idx="16">
                  <c:v>12.156301299488778</c:v>
                </c:pt>
                <c:pt idx="17">
                  <c:v>12.257034609662865</c:v>
                </c:pt>
                <c:pt idx="18">
                  <c:v>12.356848906706343</c:v>
                </c:pt>
                <c:pt idx="19">
                  <c:v>12.455405846558007</c:v>
                </c:pt>
                <c:pt idx="20">
                  <c:v>12.554156572421981</c:v>
                </c:pt>
                <c:pt idx="21">
                  <c:v>12.65091696756555</c:v>
                </c:pt>
                <c:pt idx="22">
                  <c:v>12.746164872465565</c:v>
                </c:pt>
                <c:pt idx="23">
                  <c:v>12.840498468457389</c:v>
                </c:pt>
                <c:pt idx="24">
                  <c:v>12.933676475258093</c:v>
                </c:pt>
                <c:pt idx="25">
                  <c:v>13.025919037898309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206-4066-B043-A8CE596A4E23}"/>
            </c:ext>
          </c:extLst>
        </c:ser>
        <c:ser>
          <c:idx val="4"/>
          <c:order val="1"/>
          <c:tx>
            <c:strRef>
              <c:f>MadeinAotearoa!$A$105</c:f>
              <c:strCache>
                <c:ptCount val="1"/>
                <c:pt idx="0">
                  <c:v>Large industry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numRef>
              <c:f>MadeinAotearoa!$D$94:$AC$94</c:f>
              <c:numCache>
                <c:formatCode>General</c:formatCode>
                <c:ptCount val="2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</c:numCache>
            </c:numRef>
          </c:cat>
          <c:val>
            <c:numRef>
              <c:f>MadeinAotearoa!$D$105:$AC$105</c:f>
              <c:numCache>
                <c:formatCode>0.00</c:formatCode>
                <c:ptCount val="26"/>
                <c:pt idx="0">
                  <c:v>6.4356177789888607</c:v>
                </c:pt>
                <c:pt idx="1">
                  <c:v>6.405651194896242</c:v>
                </c:pt>
                <c:pt idx="2">
                  <c:v>6.6042121429455207</c:v>
                </c:pt>
                <c:pt idx="3">
                  <c:v>6.6175397148542503</c:v>
                </c:pt>
                <c:pt idx="4">
                  <c:v>6.631000562499664</c:v>
                </c:pt>
                <c:pt idx="5">
                  <c:v>7.4445954588551224</c:v>
                </c:pt>
                <c:pt idx="6">
                  <c:v>7.4583268695291718</c:v>
                </c:pt>
                <c:pt idx="7">
                  <c:v>7.4721955943104277</c:v>
                </c:pt>
                <c:pt idx="8">
                  <c:v>7.4862030063357654</c:v>
                </c:pt>
                <c:pt idx="9">
                  <c:v>7.5003504924934781</c:v>
                </c:pt>
                <c:pt idx="10">
                  <c:v>8.5774388937352182</c:v>
                </c:pt>
                <c:pt idx="11">
                  <c:v>8.5918707443642717</c:v>
                </c:pt>
                <c:pt idx="12">
                  <c:v>8.6064469134877282</c:v>
                </c:pt>
                <c:pt idx="13">
                  <c:v>8.6211688443047514</c:v>
                </c:pt>
                <c:pt idx="14">
                  <c:v>8.636037994441832</c:v>
                </c:pt>
                <c:pt idx="15">
                  <c:v>10.513854716551354</c:v>
                </c:pt>
                <c:pt idx="16">
                  <c:v>10.52902273659326</c:v>
                </c:pt>
                <c:pt idx="17">
                  <c:v>10.544342436832089</c:v>
                </c:pt>
                <c:pt idx="18">
                  <c:v>10.559815334083678</c:v>
                </c:pt>
                <c:pt idx="19">
                  <c:v>10.575442960302073</c:v>
                </c:pt>
                <c:pt idx="20">
                  <c:v>10.854026862791322</c:v>
                </c:pt>
                <c:pt idx="21">
                  <c:v>10.869968604290598</c:v>
                </c:pt>
                <c:pt idx="22">
                  <c:v>10.886069763219432</c:v>
                </c:pt>
                <c:pt idx="23">
                  <c:v>10.902331933727883</c:v>
                </c:pt>
                <c:pt idx="24">
                  <c:v>10.918756725943281</c:v>
                </c:pt>
                <c:pt idx="25">
                  <c:v>10.935345766086778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206-4066-B043-A8CE596A4E23}"/>
            </c:ext>
          </c:extLst>
        </c:ser>
        <c:ser>
          <c:idx val="5"/>
          <c:order val="2"/>
          <c:tx>
            <c:strRef>
              <c:f>MadeinAotearoa!$A$104</c:f>
              <c:strCache>
                <c:ptCount val="1"/>
                <c:pt idx="0">
                  <c:v>Motive power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cat>
            <c:numRef>
              <c:f>MadeinAotearoa!$D$94:$AC$94</c:f>
              <c:numCache>
                <c:formatCode>General</c:formatCode>
                <c:ptCount val="2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</c:numCache>
            </c:numRef>
          </c:cat>
          <c:val>
            <c:numRef>
              <c:f>MadeinAotearoa!$D$104:$AC$104</c:f>
              <c:numCache>
                <c:formatCode>0.00</c:formatCode>
                <c:ptCount val="26"/>
                <c:pt idx="0">
                  <c:v>6.3880703910409871</c:v>
                </c:pt>
                <c:pt idx="1">
                  <c:v>6.4897041493491878</c:v>
                </c:pt>
                <c:pt idx="2">
                  <c:v>6.5858049224716888</c:v>
                </c:pt>
                <c:pt idx="3">
                  <c:v>6.6754973176138668</c:v>
                </c:pt>
                <c:pt idx="4">
                  <c:v>6.774975976650996</c:v>
                </c:pt>
                <c:pt idx="5">
                  <c:v>6.88369782473697</c:v>
                </c:pt>
                <c:pt idx="6">
                  <c:v>7.0083210754349032</c:v>
                </c:pt>
                <c:pt idx="7">
                  <c:v>7.1486426202200342</c:v>
                </c:pt>
                <c:pt idx="8">
                  <c:v>7.3090949459818999</c:v>
                </c:pt>
                <c:pt idx="9">
                  <c:v>7.4877655593448624</c:v>
                </c:pt>
                <c:pt idx="10">
                  <c:v>7.6831729435140268</c:v>
                </c:pt>
                <c:pt idx="11">
                  <c:v>7.8992889722252411</c:v>
                </c:pt>
                <c:pt idx="12">
                  <c:v>8.1309133140633918</c:v>
                </c:pt>
                <c:pt idx="13">
                  <c:v>8.3781223276589198</c:v>
                </c:pt>
                <c:pt idx="14">
                  <c:v>8.6379208700086245</c:v>
                </c:pt>
                <c:pt idx="15">
                  <c:v>8.8877771605374782</c:v>
                </c:pt>
                <c:pt idx="16">
                  <c:v>9.1296661038259863</c:v>
                </c:pt>
                <c:pt idx="17">
                  <c:v>9.3659398600056978</c:v>
                </c:pt>
                <c:pt idx="18">
                  <c:v>9.5985639124019766</c:v>
                </c:pt>
                <c:pt idx="19">
                  <c:v>9.8264057436994729</c:v>
                </c:pt>
                <c:pt idx="20">
                  <c:v>10.051140232005201</c:v>
                </c:pt>
                <c:pt idx="21">
                  <c:v>10.264672645048959</c:v>
                </c:pt>
                <c:pt idx="22">
                  <c:v>10.466320029749932</c:v>
                </c:pt>
                <c:pt idx="23">
                  <c:v>10.655764596480363</c:v>
                </c:pt>
                <c:pt idx="24">
                  <c:v>10.832827653285758</c:v>
                </c:pt>
                <c:pt idx="25">
                  <c:v>10.997009281151318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206-4066-B043-A8CE596A4E23}"/>
            </c:ext>
          </c:extLst>
        </c:ser>
        <c:ser>
          <c:idx val="3"/>
          <c:order val="3"/>
          <c:tx>
            <c:strRef>
              <c:f>MadeinAotearoa!$A$103</c:f>
              <c:strCache>
                <c:ptCount val="1"/>
                <c:pt idx="0">
                  <c:v>Heating and cooling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cat>
            <c:numRef>
              <c:f>MadeinAotearoa!$D$94:$AC$94</c:f>
              <c:numCache>
                <c:formatCode>General</c:formatCode>
                <c:ptCount val="2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</c:numCache>
            </c:numRef>
          </c:cat>
          <c:val>
            <c:numRef>
              <c:f>MadeinAotearoa!$D$103:$AC$103</c:f>
              <c:numCache>
                <c:formatCode>0.00</c:formatCode>
                <c:ptCount val="26"/>
                <c:pt idx="0">
                  <c:v>13.757991528438879</c:v>
                </c:pt>
                <c:pt idx="1">
                  <c:v>13.978150364884689</c:v>
                </c:pt>
                <c:pt idx="2">
                  <c:v>14.210782388453776</c:v>
                </c:pt>
                <c:pt idx="3">
                  <c:v>14.455319255438297</c:v>
                </c:pt>
                <c:pt idx="4">
                  <c:v>14.758571081804757</c:v>
                </c:pt>
                <c:pt idx="5">
                  <c:v>15.112527209988059</c:v>
                </c:pt>
                <c:pt idx="6">
                  <c:v>15.53390637478241</c:v>
                </c:pt>
                <c:pt idx="7">
                  <c:v>16.025892025657768</c:v>
                </c:pt>
                <c:pt idx="8">
                  <c:v>16.589823649683563</c:v>
                </c:pt>
                <c:pt idx="9">
                  <c:v>17.213427253387138</c:v>
                </c:pt>
                <c:pt idx="10">
                  <c:v>17.864115680396189</c:v>
                </c:pt>
                <c:pt idx="11">
                  <c:v>18.513166482776793</c:v>
                </c:pt>
                <c:pt idx="12">
                  <c:v>19.137289163372841</c:v>
                </c:pt>
                <c:pt idx="13">
                  <c:v>19.73585933012718</c:v>
                </c:pt>
                <c:pt idx="14">
                  <c:v>20.314844846971937</c:v>
                </c:pt>
                <c:pt idx="15">
                  <c:v>20.872503148099625</c:v>
                </c:pt>
                <c:pt idx="16">
                  <c:v>21.406622350101145</c:v>
                </c:pt>
                <c:pt idx="17">
                  <c:v>21.921209079784834</c:v>
                </c:pt>
                <c:pt idx="18">
                  <c:v>22.414580311609644</c:v>
                </c:pt>
                <c:pt idx="19">
                  <c:v>22.882044020468051</c:v>
                </c:pt>
                <c:pt idx="20">
                  <c:v>23.32844986247801</c:v>
                </c:pt>
                <c:pt idx="21">
                  <c:v>23.744699978853859</c:v>
                </c:pt>
                <c:pt idx="22">
                  <c:v>24.135004307525133</c:v>
                </c:pt>
                <c:pt idx="23">
                  <c:v>24.503695552394348</c:v>
                </c:pt>
                <c:pt idx="24">
                  <c:v>24.858078586225638</c:v>
                </c:pt>
                <c:pt idx="25">
                  <c:v>25.201445584935822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206-4066-B043-A8CE596A4E23}"/>
            </c:ext>
          </c:extLst>
        </c:ser>
        <c:ser>
          <c:idx val="1"/>
          <c:order val="4"/>
          <c:tx>
            <c:strRef>
              <c:f>MadeinAotearoa!$A$102</c:f>
              <c:strCache>
                <c:ptCount val="1"/>
                <c:pt idx="0">
                  <c:v>Cooking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MadeinAotearoa!$D$94:$AC$94</c:f>
              <c:numCache>
                <c:formatCode>General</c:formatCode>
                <c:ptCount val="2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</c:numCache>
            </c:numRef>
          </c:cat>
          <c:val>
            <c:numRef>
              <c:f>MadeinAotearoa!$D$102:$AC$102</c:f>
              <c:numCache>
                <c:formatCode>0.00</c:formatCode>
                <c:ptCount val="26"/>
                <c:pt idx="0">
                  <c:v>1.2663844341995303</c:v>
                </c:pt>
                <c:pt idx="1">
                  <c:v>1.2784914028375667</c:v>
                </c:pt>
                <c:pt idx="2">
                  <c:v>1.2910539444840556</c:v>
                </c:pt>
                <c:pt idx="3">
                  <c:v>1.3039340495636624</c:v>
                </c:pt>
                <c:pt idx="4">
                  <c:v>1.3169738882923672</c:v>
                </c:pt>
                <c:pt idx="5">
                  <c:v>1.3301178308215302</c:v>
                </c:pt>
                <c:pt idx="6">
                  <c:v>1.3432524024362871</c:v>
                </c:pt>
                <c:pt idx="7">
                  <c:v>1.3563592295867952</c:v>
                </c:pt>
                <c:pt idx="8">
                  <c:v>1.369532250615185</c:v>
                </c:pt>
                <c:pt idx="9">
                  <c:v>1.382978308078062</c:v>
                </c:pt>
                <c:pt idx="10">
                  <c:v>1.3969214772261305</c:v>
                </c:pt>
                <c:pt idx="11">
                  <c:v>1.4117343281978549</c:v>
                </c:pt>
                <c:pt idx="12">
                  <c:v>1.4276769351525949</c:v>
                </c:pt>
                <c:pt idx="13">
                  <c:v>1.444755138695077</c:v>
                </c:pt>
                <c:pt idx="14">
                  <c:v>1.4622837162865636</c:v>
                </c:pt>
                <c:pt idx="15">
                  <c:v>1.4791282072443128</c:v>
                </c:pt>
                <c:pt idx="16">
                  <c:v>1.4944282088132275</c:v>
                </c:pt>
                <c:pt idx="17">
                  <c:v>1.5079707340014337</c:v>
                </c:pt>
                <c:pt idx="18">
                  <c:v>1.5202807231890505</c:v>
                </c:pt>
                <c:pt idx="19">
                  <c:v>1.5319181560775434</c:v>
                </c:pt>
                <c:pt idx="20">
                  <c:v>1.5433136952277338</c:v>
                </c:pt>
                <c:pt idx="21">
                  <c:v>1.5546763236158498</c:v>
                </c:pt>
                <c:pt idx="22">
                  <c:v>1.5660206433341333</c:v>
                </c:pt>
                <c:pt idx="23">
                  <c:v>1.5773659429921942</c:v>
                </c:pt>
                <c:pt idx="24">
                  <c:v>1.588661773773226</c:v>
                </c:pt>
                <c:pt idx="25">
                  <c:v>1.5998807822361047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A206-4066-B043-A8CE596A4E23}"/>
            </c:ext>
          </c:extLst>
        </c:ser>
        <c:ser>
          <c:idx val="7"/>
          <c:order val="5"/>
          <c:tx>
            <c:strRef>
              <c:f>MadeinAotearoa!$A$101</c:f>
              <c:strCache>
                <c:ptCount val="1"/>
                <c:pt idx="0">
                  <c:v>Process heat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numRef>
              <c:f>MadeinAotearoa!$D$94:$AC$94</c:f>
              <c:numCache>
                <c:formatCode>General</c:formatCode>
                <c:ptCount val="2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</c:numCache>
            </c:numRef>
          </c:cat>
          <c:val>
            <c:numRef>
              <c:f>MadeinAotearoa!$D$101:$AC$101</c:f>
              <c:numCache>
                <c:formatCode>0.00</c:formatCode>
                <c:ptCount val="26"/>
                <c:pt idx="0">
                  <c:v>0.71390254890430382</c:v>
                </c:pt>
                <c:pt idx="1">
                  <c:v>0.75472877220740819</c:v>
                </c:pt>
                <c:pt idx="2">
                  <c:v>0.81123002634048313</c:v>
                </c:pt>
                <c:pt idx="3">
                  <c:v>0.89053681775774074</c:v>
                </c:pt>
                <c:pt idx="4">
                  <c:v>1.0221669450544446</c:v>
                </c:pt>
                <c:pt idx="5">
                  <c:v>1.1987603649614595</c:v>
                </c:pt>
                <c:pt idx="6">
                  <c:v>1.4246580345365141</c:v>
                </c:pt>
                <c:pt idx="7">
                  <c:v>1.6986959072817323</c:v>
                </c:pt>
                <c:pt idx="8">
                  <c:v>2.0178555026363583</c:v>
                </c:pt>
                <c:pt idx="9">
                  <c:v>2.3713832907466688</c:v>
                </c:pt>
                <c:pt idx="10">
                  <c:v>2.7418937644028301</c:v>
                </c:pt>
                <c:pt idx="11">
                  <c:v>3.1151279936547955</c:v>
                </c:pt>
                <c:pt idx="12">
                  <c:v>3.4823393704193375</c:v>
                </c:pt>
                <c:pt idx="13">
                  <c:v>3.846695195081951</c:v>
                </c:pt>
                <c:pt idx="14">
                  <c:v>4.216206547758353</c:v>
                </c:pt>
                <c:pt idx="15">
                  <c:v>4.577995184388187</c:v>
                </c:pt>
                <c:pt idx="16">
                  <c:v>4.9376783021902009</c:v>
                </c:pt>
                <c:pt idx="17">
                  <c:v>5.299355843544177</c:v>
                </c:pt>
                <c:pt idx="18">
                  <c:v>5.6580056054949788</c:v>
                </c:pt>
                <c:pt idx="19">
                  <c:v>6.0067760858017456</c:v>
                </c:pt>
                <c:pt idx="20">
                  <c:v>6.3441290182696548</c:v>
                </c:pt>
                <c:pt idx="21">
                  <c:v>6.6542920095189597</c:v>
                </c:pt>
                <c:pt idx="22">
                  <c:v>6.9343495080429793</c:v>
                </c:pt>
                <c:pt idx="23">
                  <c:v>7.1834218536737824</c:v>
                </c:pt>
                <c:pt idx="24">
                  <c:v>7.4058281716870109</c:v>
                </c:pt>
                <c:pt idx="25">
                  <c:v>7.6031335577690076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A206-4066-B043-A8CE596A4E23}"/>
            </c:ext>
          </c:extLst>
        </c:ser>
        <c:ser>
          <c:idx val="2"/>
          <c:order val="6"/>
          <c:tx>
            <c:strRef>
              <c:f>MadeinAotearoa!$A$100</c:f>
              <c:strCache>
                <c:ptCount val="1"/>
                <c:pt idx="0">
                  <c:v>Data centres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  <a:ln>
              <a:noFill/>
            </a:ln>
            <a:effectLst/>
          </c:spPr>
          <c:invertIfNegative val="0"/>
          <c:cat>
            <c:numRef>
              <c:f>MadeinAotearoa!$D$94:$AC$94</c:f>
              <c:numCache>
                <c:formatCode>General</c:formatCode>
                <c:ptCount val="2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</c:numCache>
            </c:numRef>
          </c:cat>
          <c:val>
            <c:numRef>
              <c:f>MadeinAotearoa!$D$100:$AC$100</c:f>
              <c:numCache>
                <c:formatCode>0.00</c:formatCode>
                <c:ptCount val="26"/>
                <c:pt idx="0">
                  <c:v>0.50807999999999998</c:v>
                </c:pt>
                <c:pt idx="1">
                  <c:v>0.50807999999999998</c:v>
                </c:pt>
                <c:pt idx="2">
                  <c:v>0.76211999999999991</c:v>
                </c:pt>
                <c:pt idx="3">
                  <c:v>0.76211999999999991</c:v>
                </c:pt>
                <c:pt idx="4">
                  <c:v>1.01616</c:v>
                </c:pt>
                <c:pt idx="5">
                  <c:v>1.2702</c:v>
                </c:pt>
                <c:pt idx="6">
                  <c:v>1.2702</c:v>
                </c:pt>
                <c:pt idx="7">
                  <c:v>1.5242399999999998</c:v>
                </c:pt>
                <c:pt idx="8">
                  <c:v>1.7782799999999999</c:v>
                </c:pt>
                <c:pt idx="9">
                  <c:v>1.7782799999999999</c:v>
                </c:pt>
                <c:pt idx="10">
                  <c:v>2.0323199999999999</c:v>
                </c:pt>
                <c:pt idx="11">
                  <c:v>2.0323199999999999</c:v>
                </c:pt>
                <c:pt idx="12">
                  <c:v>2.0323199999999999</c:v>
                </c:pt>
                <c:pt idx="13">
                  <c:v>2.0323199999999999</c:v>
                </c:pt>
                <c:pt idx="14">
                  <c:v>2.0323199999999999</c:v>
                </c:pt>
                <c:pt idx="15">
                  <c:v>2.0323199999999999</c:v>
                </c:pt>
                <c:pt idx="16">
                  <c:v>2.2863600000000002</c:v>
                </c:pt>
                <c:pt idx="17">
                  <c:v>2.2863600000000002</c:v>
                </c:pt>
                <c:pt idx="18">
                  <c:v>2.2863600000000002</c:v>
                </c:pt>
                <c:pt idx="19">
                  <c:v>2.2863600000000002</c:v>
                </c:pt>
                <c:pt idx="20">
                  <c:v>2.2863600000000002</c:v>
                </c:pt>
                <c:pt idx="21">
                  <c:v>2.2863600000000002</c:v>
                </c:pt>
                <c:pt idx="22">
                  <c:v>2.5404</c:v>
                </c:pt>
                <c:pt idx="23">
                  <c:v>2.5404</c:v>
                </c:pt>
                <c:pt idx="24">
                  <c:v>2.5404</c:v>
                </c:pt>
                <c:pt idx="25">
                  <c:v>2.5404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A206-4066-B043-A8CE596A4E23}"/>
            </c:ext>
          </c:extLst>
        </c:ser>
        <c:ser>
          <c:idx val="6"/>
          <c:order val="7"/>
          <c:tx>
            <c:strRef>
              <c:f>MadeinAotearoa!$A$99</c:f>
              <c:strCache>
                <c:ptCount val="1"/>
                <c:pt idx="0">
                  <c:v>Biotech</c:v>
                </c:pt>
              </c:strCache>
            </c:strRef>
          </c:tx>
          <c:spPr>
            <a:solidFill>
              <a:schemeClr val="tx1">
                <a:lumMod val="95000"/>
                <a:lumOff val="5000"/>
              </a:schemeClr>
            </a:solidFill>
            <a:ln>
              <a:noFill/>
            </a:ln>
            <a:effectLst/>
          </c:spPr>
          <c:invertIfNegative val="0"/>
          <c:cat>
            <c:numRef>
              <c:f>MadeinAotearoa!$D$94:$AC$94</c:f>
              <c:numCache>
                <c:formatCode>General</c:formatCode>
                <c:ptCount val="2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</c:numCache>
            </c:numRef>
          </c:cat>
          <c:val>
            <c:numRef>
              <c:f>MadeinAotearoa!$D$99:$AC$99</c:f>
              <c:numCache>
                <c:formatCode>0.00</c:formatCode>
                <c:ptCount val="2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1.1548202686134278E-2</c:v>
                </c:pt>
                <c:pt idx="4">
                  <c:v>2.8243633254337198E-2</c:v>
                </c:pt>
                <c:pt idx="5">
                  <c:v>5.2290626640971602E-2</c:v>
                </c:pt>
                <c:pt idx="6">
                  <c:v>8.5059144938162246E-2</c:v>
                </c:pt>
                <c:pt idx="7">
                  <c:v>0.1305326266167095</c:v>
                </c:pt>
                <c:pt idx="8">
                  <c:v>0.19343963569071121</c:v>
                </c:pt>
                <c:pt idx="9">
                  <c:v>0.27926084802345263</c:v>
                </c:pt>
                <c:pt idx="10">
                  <c:v>0.39463114194817556</c:v>
                </c:pt>
                <c:pt idx="11">
                  <c:v>0.54737264411466202</c:v>
                </c:pt>
                <c:pt idx="12">
                  <c:v>0.74393822592591496</c:v>
                </c:pt>
                <c:pt idx="13">
                  <c:v>0.98817805036489714</c:v>
                </c:pt>
                <c:pt idx="14">
                  <c:v>1.2786395550832454</c:v>
                </c:pt>
                <c:pt idx="15">
                  <c:v>1.591795063707296</c:v>
                </c:pt>
                <c:pt idx="16">
                  <c:v>1.909664245371917</c:v>
                </c:pt>
                <c:pt idx="17">
                  <c:v>2.2154410298820593</c:v>
                </c:pt>
                <c:pt idx="18">
                  <c:v>2.4912687194140739</c:v>
                </c:pt>
                <c:pt idx="19">
                  <c:v>2.7258243391752188</c:v>
                </c:pt>
                <c:pt idx="20">
                  <c:v>2.9191482104142681</c:v>
                </c:pt>
                <c:pt idx="21">
                  <c:v>3.1526957415944761</c:v>
                </c:pt>
                <c:pt idx="22">
                  <c:v>3.3520538877797437</c:v>
                </c:pt>
                <c:pt idx="23">
                  <c:v>3.5205430053222515</c:v>
                </c:pt>
                <c:pt idx="24">
                  <c:v>3.666547396168244</c:v>
                </c:pt>
                <c:pt idx="25">
                  <c:v>3.7932321976009438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A206-4066-B043-A8CE596A4E23}"/>
            </c:ext>
          </c:extLst>
        </c:ser>
        <c:ser>
          <c:idx val="9"/>
          <c:order val="8"/>
          <c:tx>
            <c:strRef>
              <c:f>MadeinAotearoa!$A$98</c:f>
              <c:strCache>
                <c:ptCount val="1"/>
                <c:pt idx="0">
                  <c:v>Road transport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MadeinAotearoa!$D$94:$AC$94</c:f>
              <c:numCache>
                <c:formatCode>General</c:formatCode>
                <c:ptCount val="2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</c:numCache>
            </c:numRef>
          </c:cat>
          <c:val>
            <c:numRef>
              <c:f>MadeinAotearoa!$D$98:$AC$98</c:f>
              <c:numCache>
                <c:formatCode>0.00</c:formatCode>
                <c:ptCount val="26"/>
                <c:pt idx="0">
                  <c:v>0.36826528270851988</c:v>
                </c:pt>
                <c:pt idx="1">
                  <c:v>0.44972321466825188</c:v>
                </c:pt>
                <c:pt idx="2">
                  <c:v>0.54196963163532663</c:v>
                </c:pt>
                <c:pt idx="3">
                  <c:v>0.6467517867528817</c:v>
                </c:pt>
                <c:pt idx="4">
                  <c:v>0.76904264360354613</c:v>
                </c:pt>
                <c:pt idx="5">
                  <c:v>0.91258136027944925</c:v>
                </c:pt>
                <c:pt idx="6">
                  <c:v>1.0845952953995817</c:v>
                </c:pt>
                <c:pt idx="7">
                  <c:v>1.2901582432159941</c:v>
                </c:pt>
                <c:pt idx="8">
                  <c:v>1.5354563160337582</c:v>
                </c:pt>
                <c:pt idx="9">
                  <c:v>1.8268627521363974</c:v>
                </c:pt>
                <c:pt idx="10">
                  <c:v>2.1681933266394458</c:v>
                </c:pt>
                <c:pt idx="11">
                  <c:v>2.5633174538523011</c:v>
                </c:pt>
                <c:pt idx="12">
                  <c:v>3.0117821427164655</c:v>
                </c:pt>
                <c:pt idx="13">
                  <c:v>3.5096686450061005</c:v>
                </c:pt>
                <c:pt idx="14">
                  <c:v>4.0467789478469811</c:v>
                </c:pt>
                <c:pt idx="15">
                  <c:v>4.6196439518399419</c:v>
                </c:pt>
                <c:pt idx="16">
                  <c:v>5.2143094640370755</c:v>
                </c:pt>
                <c:pt idx="17">
                  <c:v>5.8229423555459139</c:v>
                </c:pt>
                <c:pt idx="18">
                  <c:v>6.4407258786730068</c:v>
                </c:pt>
                <c:pt idx="19">
                  <c:v>7.0092402688126363</c:v>
                </c:pt>
                <c:pt idx="20">
                  <c:v>7.5814004452792654</c:v>
                </c:pt>
                <c:pt idx="21">
                  <c:v>8.1513393366569868</c:v>
                </c:pt>
                <c:pt idx="22">
                  <c:v>8.7168155721177314</c:v>
                </c:pt>
                <c:pt idx="23">
                  <c:v>9.2762548338477036</c:v>
                </c:pt>
                <c:pt idx="24">
                  <c:v>9.8114564894383793</c:v>
                </c:pt>
                <c:pt idx="25">
                  <c:v>10.340337204746598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A206-4066-B043-A8CE596A4E23}"/>
            </c:ext>
          </c:extLst>
        </c:ser>
        <c:ser>
          <c:idx val="8"/>
          <c:order val="9"/>
          <c:tx>
            <c:strRef>
              <c:f>MadeinAotearoa!$A$97</c:f>
              <c:strCache>
                <c:ptCount val="1"/>
                <c:pt idx="0">
                  <c:v>Rail transport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numRef>
              <c:f>MadeinAotearoa!$D$94:$AC$94</c:f>
              <c:numCache>
                <c:formatCode>General</c:formatCode>
                <c:ptCount val="2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</c:numCache>
            </c:numRef>
          </c:cat>
          <c:val>
            <c:numRef>
              <c:f>MadeinAotearoa!$D$97:$AC$97</c:f>
              <c:numCache>
                <c:formatCode>0.00</c:formatCode>
                <c:ptCount val="26"/>
                <c:pt idx="0">
                  <c:v>6.0096373249444245E-2</c:v>
                </c:pt>
                <c:pt idx="1">
                  <c:v>6.2467144757658945E-2</c:v>
                </c:pt>
                <c:pt idx="2">
                  <c:v>6.4809771958000237E-2</c:v>
                </c:pt>
                <c:pt idx="3">
                  <c:v>6.710986755471865E-2</c:v>
                </c:pt>
                <c:pt idx="4">
                  <c:v>6.9493606525039817E-2</c:v>
                </c:pt>
                <c:pt idx="5">
                  <c:v>7.1928552688825712E-2</c:v>
                </c:pt>
                <c:pt idx="6">
                  <c:v>7.4459795512790222E-2</c:v>
                </c:pt>
                <c:pt idx="7">
                  <c:v>7.7014908762136319E-2</c:v>
                </c:pt>
                <c:pt idx="8">
                  <c:v>7.9569179863650405E-2</c:v>
                </c:pt>
                <c:pt idx="9">
                  <c:v>8.2257688183834651E-2</c:v>
                </c:pt>
                <c:pt idx="10">
                  <c:v>8.5050341967938578E-2</c:v>
                </c:pt>
                <c:pt idx="11">
                  <c:v>8.7959225043801229E-2</c:v>
                </c:pt>
                <c:pt idx="12">
                  <c:v>9.0938938037876393E-2</c:v>
                </c:pt>
                <c:pt idx="13">
                  <c:v>9.39620949493567E-2</c:v>
                </c:pt>
                <c:pt idx="14">
                  <c:v>9.6949514113929991E-2</c:v>
                </c:pt>
                <c:pt idx="15">
                  <c:v>0.10019577551956912</c:v>
                </c:pt>
                <c:pt idx="16">
                  <c:v>0.10360574089994552</c:v>
                </c:pt>
                <c:pt idx="17">
                  <c:v>0.10717447668660747</c:v>
                </c:pt>
                <c:pt idx="18">
                  <c:v>0.1108794693410315</c:v>
                </c:pt>
                <c:pt idx="19">
                  <c:v>0.11467988905085724</c:v>
                </c:pt>
                <c:pt idx="20">
                  <c:v>0.11856321792566911</c:v>
                </c:pt>
                <c:pt idx="21">
                  <c:v>0.12250830724771969</c:v>
                </c:pt>
                <c:pt idx="22">
                  <c:v>0.12651725360551974</c:v>
                </c:pt>
                <c:pt idx="23">
                  <c:v>0.13059287725906887</c:v>
                </c:pt>
                <c:pt idx="24">
                  <c:v>0.13471304574483217</c:v>
                </c:pt>
                <c:pt idx="25">
                  <c:v>0.13891764055354033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A206-4066-B043-A8CE596A4E23}"/>
            </c:ext>
          </c:extLst>
        </c:ser>
        <c:ser>
          <c:idx val="0"/>
          <c:order val="10"/>
          <c:tx>
            <c:strRef>
              <c:f>MadeinAotearoa!$A$96</c:f>
              <c:strCache>
                <c:ptCount val="1"/>
                <c:pt idx="0">
                  <c:v>Aviation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noFill/>
            </a:ln>
            <a:effectLst/>
          </c:spPr>
          <c:invertIfNegative val="0"/>
          <c:cat>
            <c:numRef>
              <c:f>MadeinAotearoa!$D$94:$AC$94</c:f>
              <c:numCache>
                <c:formatCode>General</c:formatCode>
                <c:ptCount val="2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</c:numCache>
            </c:numRef>
          </c:cat>
          <c:val>
            <c:numRef>
              <c:f>MadeinAotearoa!$D$96:$AC$96</c:f>
              <c:numCache>
                <c:formatCode>0.00</c:formatCode>
                <c:ptCount val="26"/>
                <c:pt idx="0">
                  <c:v>0</c:v>
                </c:pt>
                <c:pt idx="1">
                  <c:v>2.1788257847300855E-5</c:v>
                </c:pt>
                <c:pt idx="2">
                  <c:v>5.9347845461155607E-5</c:v>
                </c:pt>
                <c:pt idx="3">
                  <c:v>1.2293610330200844E-4</c:v>
                </c:pt>
                <c:pt idx="4">
                  <c:v>2.2861326465371831E-4</c:v>
                </c:pt>
                <c:pt idx="5">
                  <c:v>4.0016814396556864E-4</c:v>
                </c:pt>
                <c:pt idx="6">
                  <c:v>1.1002011948009561E-3</c:v>
                </c:pt>
                <c:pt idx="7">
                  <c:v>2.2388496440993739E-3</c:v>
                </c:pt>
                <c:pt idx="8">
                  <c:v>4.0393561516931928E-3</c:v>
                </c:pt>
                <c:pt idx="9">
                  <c:v>6.8041898063783222E-3</c:v>
                </c:pt>
                <c:pt idx="10">
                  <c:v>1.0932782640724765E-2</c:v>
                </c:pt>
                <c:pt idx="11">
                  <c:v>3.8976292831015551E-2</c:v>
                </c:pt>
                <c:pt idx="12">
                  <c:v>8.0690742718713085E-2</c:v>
                </c:pt>
                <c:pt idx="13">
                  <c:v>0.14173887724033374</c:v>
                </c:pt>
                <c:pt idx="14">
                  <c:v>0.2293659212459338</c:v>
                </c:pt>
                <c:pt idx="15">
                  <c:v>0.35260146842738366</c:v>
                </c:pt>
                <c:pt idx="16">
                  <c:v>0.52291949242061897</c:v>
                </c:pt>
                <c:pt idx="17">
                  <c:v>0.7538976290931344</c:v>
                </c:pt>
                <c:pt idx="18">
                  <c:v>1.0602556827722052</c:v>
                </c:pt>
                <c:pt idx="19">
                  <c:v>1.4534186994502003</c:v>
                </c:pt>
                <c:pt idx="20">
                  <c:v>1.9347022679015751</c:v>
                </c:pt>
                <c:pt idx="21">
                  <c:v>2.4888414888474242</c:v>
                </c:pt>
                <c:pt idx="22">
                  <c:v>3.0826019102791928</c:v>
                </c:pt>
                <c:pt idx="23">
                  <c:v>3.6717593661988839</c:v>
                </c:pt>
                <c:pt idx="24">
                  <c:v>4.2140731854120412</c:v>
                </c:pt>
                <c:pt idx="25">
                  <c:v>4.6808656143753975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A206-4066-B043-A8CE596A4E23}"/>
            </c:ext>
          </c:extLst>
        </c:ser>
        <c:ser>
          <c:idx val="10"/>
          <c:order val="11"/>
          <c:tx>
            <c:strRef>
              <c:f>MadeinAotearoa!$A$95</c:f>
              <c:strCache>
                <c:ptCount val="1"/>
                <c:pt idx="0">
                  <c:v>Shipping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cat>
            <c:numRef>
              <c:f>MadeinAotearoa!$D$94:$AC$94</c:f>
              <c:numCache>
                <c:formatCode>General</c:formatCode>
                <c:ptCount val="2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</c:numCache>
            </c:numRef>
          </c:cat>
          <c:val>
            <c:numRef>
              <c:f>MadeinAotearoa!$D$95:$AC$95</c:f>
              <c:numCache>
                <c:formatCode>0.00</c:formatCode>
                <c:ptCount val="26"/>
                <c:pt idx="0">
                  <c:v>3.0041105407287367E-4</c:v>
                </c:pt>
                <c:pt idx="1">
                  <c:v>8.1437865311188037E-4</c:v>
                </c:pt>
                <c:pt idx="2">
                  <c:v>1.6848386360602628E-3</c:v>
                </c:pt>
                <c:pt idx="3">
                  <c:v>3.1427846440723311E-3</c:v>
                </c:pt>
                <c:pt idx="4">
                  <c:v>1.0372328851875414E-2</c:v>
                </c:pt>
                <c:pt idx="5">
                  <c:v>2.0853577335228572E-2</c:v>
                </c:pt>
                <c:pt idx="6">
                  <c:v>3.5934037326598167E-2</c:v>
                </c:pt>
                <c:pt idx="7">
                  <c:v>5.7256970436311727E-2</c:v>
                </c:pt>
                <c:pt idx="8">
                  <c:v>8.6593753401241452E-2</c:v>
                </c:pt>
                <c:pt idx="9">
                  <c:v>0.12562188605585783</c:v>
                </c:pt>
                <c:pt idx="10">
                  <c:v>0.17537557981519958</c:v>
                </c:pt>
                <c:pt idx="11">
                  <c:v>0.23721365457273655</c:v>
                </c:pt>
                <c:pt idx="12">
                  <c:v>0.31220574711278837</c:v>
                </c:pt>
                <c:pt idx="13">
                  <c:v>0.40144751567220005</c:v>
                </c:pt>
                <c:pt idx="14">
                  <c:v>0.50787025563886912</c:v>
                </c:pt>
                <c:pt idx="15">
                  <c:v>0.63764713126012318</c:v>
                </c:pt>
                <c:pt idx="16">
                  <c:v>1.0905454954879632</c:v>
                </c:pt>
                <c:pt idx="17">
                  <c:v>1.575125815415253</c:v>
                </c:pt>
                <c:pt idx="18">
                  <c:v>2.0953776982755317</c:v>
                </c:pt>
                <c:pt idx="19">
                  <c:v>2.6512034031266056</c:v>
                </c:pt>
                <c:pt idx="20">
                  <c:v>3.2376088559227387</c:v>
                </c:pt>
                <c:pt idx="21">
                  <c:v>3.8448901551775192</c:v>
                </c:pt>
                <c:pt idx="22">
                  <c:v>4.4607766026241986</c:v>
                </c:pt>
                <c:pt idx="23">
                  <c:v>5.0722298209940426</c:v>
                </c:pt>
                <c:pt idx="24">
                  <c:v>5.6663672069411684</c:v>
                </c:pt>
                <c:pt idx="25">
                  <c:v>6.2336925511377128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A206-4066-B043-A8CE596A4E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79260927"/>
        <c:axId val="479257567"/>
      </c:barChart>
      <c:catAx>
        <c:axId val="4792609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9257567"/>
        <c:crosses val="autoZero"/>
        <c:auto val="1"/>
        <c:lblAlgn val="ctr"/>
        <c:lblOffset val="100"/>
        <c:noMultiLvlLbl val="0"/>
      </c:catAx>
      <c:valAx>
        <c:axId val="4792575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/>
                  <a:t>TWh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9260927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1092539032434896"/>
          <c:y val="7.6651234567901239E-2"/>
          <c:w val="0.17496351851851855"/>
          <c:h val="0.8506172839506173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676032014960215"/>
          <c:y val="6.5687645687645707E-2"/>
          <c:w val="0.84071552112425452"/>
          <c:h val="0.7320879629629629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MadeinAotearoa!$A$130</c:f>
              <c:strCache>
                <c:ptCount val="1"/>
                <c:pt idx="0">
                  <c:v>IPPU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cat>
            <c:numRef>
              <c:f>MadeinAotearoa!$D$129:$AC$129</c:f>
              <c:numCache>
                <c:formatCode>General</c:formatCode>
                <c:ptCount val="2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</c:numCache>
            </c:numRef>
          </c:cat>
          <c:val>
            <c:numRef>
              <c:f>MadeinAotearoa!$D$130:$AC$130</c:f>
              <c:numCache>
                <c:formatCode>0.00</c:formatCode>
                <c:ptCount val="26"/>
                <c:pt idx="0">
                  <c:v>3.8039999999999998</c:v>
                </c:pt>
                <c:pt idx="1">
                  <c:v>3.7749999999999999</c:v>
                </c:pt>
                <c:pt idx="2">
                  <c:v>3.0059999999999998</c:v>
                </c:pt>
                <c:pt idx="3">
                  <c:v>2.9809999999999999</c:v>
                </c:pt>
                <c:pt idx="4">
                  <c:v>2.9729999999999999</c:v>
                </c:pt>
                <c:pt idx="5">
                  <c:v>3.0539999999999998</c:v>
                </c:pt>
                <c:pt idx="6">
                  <c:v>3.02</c:v>
                </c:pt>
                <c:pt idx="7">
                  <c:v>3.0019999999999998</c:v>
                </c:pt>
                <c:pt idx="8">
                  <c:v>2.9660000000000002</c:v>
                </c:pt>
                <c:pt idx="9">
                  <c:v>2.9319999999999999</c:v>
                </c:pt>
                <c:pt idx="10">
                  <c:v>2.2850000000000001</c:v>
                </c:pt>
                <c:pt idx="11">
                  <c:v>2.2669999999999999</c:v>
                </c:pt>
                <c:pt idx="12">
                  <c:v>2.2530000000000001</c:v>
                </c:pt>
                <c:pt idx="13">
                  <c:v>2.2330000000000001</c:v>
                </c:pt>
                <c:pt idx="14">
                  <c:v>2.226</c:v>
                </c:pt>
                <c:pt idx="15">
                  <c:v>2.3940000000000001</c:v>
                </c:pt>
                <c:pt idx="16">
                  <c:v>2.3719999999999999</c:v>
                </c:pt>
                <c:pt idx="17">
                  <c:v>2.3530000000000002</c:v>
                </c:pt>
                <c:pt idx="18">
                  <c:v>2.347</c:v>
                </c:pt>
                <c:pt idx="19">
                  <c:v>2.3330000000000002</c:v>
                </c:pt>
                <c:pt idx="20">
                  <c:v>2.323</c:v>
                </c:pt>
                <c:pt idx="21">
                  <c:v>2.31</c:v>
                </c:pt>
                <c:pt idx="22">
                  <c:v>2.298</c:v>
                </c:pt>
                <c:pt idx="23">
                  <c:v>2.2879999999999998</c:v>
                </c:pt>
                <c:pt idx="24">
                  <c:v>2.2770000000000001</c:v>
                </c:pt>
                <c:pt idx="25">
                  <c:v>2.2839999999999998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5C-4FCF-A4D6-0AE47E16AC69}"/>
            </c:ext>
          </c:extLst>
        </c:ser>
        <c:ser>
          <c:idx val="1"/>
          <c:order val="1"/>
          <c:tx>
            <c:strRef>
              <c:f>MadeinAotearoa!$A$131</c:f>
              <c:strCache>
                <c:ptCount val="1"/>
                <c:pt idx="0">
                  <c:v>Energy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MadeinAotearoa!$D$129:$AC$129</c:f>
              <c:numCache>
                <c:formatCode>General</c:formatCode>
                <c:ptCount val="2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</c:numCache>
            </c:numRef>
          </c:cat>
          <c:val>
            <c:numRef>
              <c:f>MadeinAotearoa!$D$131:$AC$131</c:f>
              <c:numCache>
                <c:formatCode>0.00</c:formatCode>
                <c:ptCount val="26"/>
                <c:pt idx="0">
                  <c:v>25.192</c:v>
                </c:pt>
                <c:pt idx="1">
                  <c:v>25.324999999999999</c:v>
                </c:pt>
                <c:pt idx="2">
                  <c:v>25.331</c:v>
                </c:pt>
                <c:pt idx="3">
                  <c:v>25.344000000000001</c:v>
                </c:pt>
                <c:pt idx="4">
                  <c:v>25.16</c:v>
                </c:pt>
                <c:pt idx="5">
                  <c:v>25.262</c:v>
                </c:pt>
                <c:pt idx="6">
                  <c:v>25.192</c:v>
                </c:pt>
                <c:pt idx="7">
                  <c:v>25.041</c:v>
                </c:pt>
                <c:pt idx="8">
                  <c:v>24.873000000000001</c:v>
                </c:pt>
                <c:pt idx="9">
                  <c:v>24.719000000000001</c:v>
                </c:pt>
                <c:pt idx="10">
                  <c:v>24.055</c:v>
                </c:pt>
                <c:pt idx="11">
                  <c:v>23.501999999999999</c:v>
                </c:pt>
                <c:pt idx="12">
                  <c:v>22.951000000000001</c:v>
                </c:pt>
                <c:pt idx="13">
                  <c:v>22.338000000000001</c:v>
                </c:pt>
                <c:pt idx="14">
                  <c:v>21.757999999999999</c:v>
                </c:pt>
                <c:pt idx="15">
                  <c:v>21.088000000000001</c:v>
                </c:pt>
                <c:pt idx="16">
                  <c:v>20.456</c:v>
                </c:pt>
                <c:pt idx="17">
                  <c:v>19.864000000000001</c:v>
                </c:pt>
                <c:pt idx="18">
                  <c:v>19.213999999999999</c:v>
                </c:pt>
                <c:pt idx="19">
                  <c:v>18.512</c:v>
                </c:pt>
                <c:pt idx="20">
                  <c:v>17.814</c:v>
                </c:pt>
                <c:pt idx="21">
                  <c:v>17.161999999999999</c:v>
                </c:pt>
                <c:pt idx="22">
                  <c:v>16.536999999999999</c:v>
                </c:pt>
                <c:pt idx="23">
                  <c:v>15.912000000000001</c:v>
                </c:pt>
                <c:pt idx="24">
                  <c:v>15.385</c:v>
                </c:pt>
                <c:pt idx="25">
                  <c:v>14.852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95C-4FCF-A4D6-0AE47E16AC69}"/>
            </c:ext>
          </c:extLst>
        </c:ser>
        <c:ser>
          <c:idx val="2"/>
          <c:order val="2"/>
          <c:tx>
            <c:strRef>
              <c:f>MadeinAotearoa!$A$132</c:f>
              <c:strCache>
                <c:ptCount val="1"/>
                <c:pt idx="0">
                  <c:v>Agriculture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numRef>
              <c:f>MadeinAotearoa!$D$129:$AC$129</c:f>
              <c:numCache>
                <c:formatCode>General</c:formatCode>
                <c:ptCount val="2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</c:numCache>
            </c:numRef>
          </c:cat>
          <c:val>
            <c:numRef>
              <c:f>MadeinAotearoa!$D$132:$AC$132</c:f>
              <c:numCache>
                <c:formatCode>0.00</c:formatCode>
                <c:ptCount val="26"/>
                <c:pt idx="0">
                  <c:v>7.2560000000000002</c:v>
                </c:pt>
                <c:pt idx="1">
                  <c:v>7.2489999999999997</c:v>
                </c:pt>
                <c:pt idx="2">
                  <c:v>7.2539999999999996</c:v>
                </c:pt>
                <c:pt idx="3">
                  <c:v>7.2759999999999998</c:v>
                </c:pt>
                <c:pt idx="4">
                  <c:v>7.2889999999999997</c:v>
                </c:pt>
                <c:pt idx="5">
                  <c:v>7.2619999999999996</c:v>
                </c:pt>
                <c:pt idx="6">
                  <c:v>7.2359999999999998</c:v>
                </c:pt>
                <c:pt idx="7">
                  <c:v>7.2190000000000003</c:v>
                </c:pt>
                <c:pt idx="8">
                  <c:v>7.1849999999999996</c:v>
                </c:pt>
                <c:pt idx="9">
                  <c:v>7.1550000000000002</c:v>
                </c:pt>
                <c:pt idx="10">
                  <c:v>7.1260000000000003</c:v>
                </c:pt>
                <c:pt idx="11">
                  <c:v>7.0579999999999998</c:v>
                </c:pt>
                <c:pt idx="12">
                  <c:v>6.923</c:v>
                </c:pt>
                <c:pt idx="13">
                  <c:v>6.9160000000000004</c:v>
                </c:pt>
                <c:pt idx="14">
                  <c:v>6.9080000000000004</c:v>
                </c:pt>
                <c:pt idx="15">
                  <c:v>6.9020000000000001</c:v>
                </c:pt>
                <c:pt idx="16">
                  <c:v>6.8970000000000002</c:v>
                </c:pt>
                <c:pt idx="17">
                  <c:v>6.89</c:v>
                </c:pt>
                <c:pt idx="18">
                  <c:v>6.8819999999999997</c:v>
                </c:pt>
                <c:pt idx="19">
                  <c:v>6.8730000000000002</c:v>
                </c:pt>
                <c:pt idx="20">
                  <c:v>6.8680000000000003</c:v>
                </c:pt>
                <c:pt idx="21">
                  <c:v>6.8639999999999999</c:v>
                </c:pt>
                <c:pt idx="22">
                  <c:v>6.86</c:v>
                </c:pt>
                <c:pt idx="23">
                  <c:v>6.8550000000000004</c:v>
                </c:pt>
                <c:pt idx="24">
                  <c:v>6.8490000000000002</c:v>
                </c:pt>
                <c:pt idx="25">
                  <c:v>6.8419999999999996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95C-4FCF-A4D6-0AE47E16AC69}"/>
            </c:ext>
          </c:extLst>
        </c:ser>
        <c:ser>
          <c:idx val="3"/>
          <c:order val="3"/>
          <c:tx>
            <c:strRef>
              <c:f>MadeinAotearoa!$A$133</c:f>
              <c:strCache>
                <c:ptCount val="1"/>
                <c:pt idx="0">
                  <c:v>Waste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numRef>
              <c:f>MadeinAotearoa!$D$129:$AC$129</c:f>
              <c:numCache>
                <c:formatCode>General</c:formatCode>
                <c:ptCount val="2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</c:numCache>
            </c:numRef>
          </c:cat>
          <c:val>
            <c:numRef>
              <c:f>MadeinAotearoa!$D$133:$AC$133</c:f>
              <c:numCache>
                <c:formatCode>0.00</c:formatCode>
                <c:ptCount val="26"/>
                <c:pt idx="0">
                  <c:v>0.23599999999999999</c:v>
                </c:pt>
                <c:pt idx="1">
                  <c:v>0.19400000000000001</c:v>
                </c:pt>
                <c:pt idx="2">
                  <c:v>0.19600000000000001</c:v>
                </c:pt>
                <c:pt idx="3">
                  <c:v>0.19600000000000001</c:v>
                </c:pt>
                <c:pt idx="4">
                  <c:v>0.19600000000000001</c:v>
                </c:pt>
                <c:pt idx="5">
                  <c:v>0.19900000000000001</c:v>
                </c:pt>
                <c:pt idx="6">
                  <c:v>0.23799999999999999</c:v>
                </c:pt>
                <c:pt idx="7">
                  <c:v>0.23799999999999999</c:v>
                </c:pt>
                <c:pt idx="8">
                  <c:v>0.23799999999999999</c:v>
                </c:pt>
                <c:pt idx="9">
                  <c:v>0.24099999999999999</c:v>
                </c:pt>
                <c:pt idx="10">
                  <c:v>0.24</c:v>
                </c:pt>
                <c:pt idx="11">
                  <c:v>0.24</c:v>
                </c:pt>
                <c:pt idx="12">
                  <c:v>0.24299999999999999</c:v>
                </c:pt>
                <c:pt idx="13">
                  <c:v>0.24299999999999999</c:v>
                </c:pt>
                <c:pt idx="14">
                  <c:v>0.24299999999999999</c:v>
                </c:pt>
                <c:pt idx="15">
                  <c:v>0.24299999999999999</c:v>
                </c:pt>
                <c:pt idx="16">
                  <c:v>0.24299999999999999</c:v>
                </c:pt>
                <c:pt idx="17">
                  <c:v>0.245</c:v>
                </c:pt>
                <c:pt idx="18">
                  <c:v>0.245</c:v>
                </c:pt>
                <c:pt idx="19">
                  <c:v>0.245</c:v>
                </c:pt>
                <c:pt idx="20">
                  <c:v>0.245</c:v>
                </c:pt>
                <c:pt idx="21">
                  <c:v>0.247</c:v>
                </c:pt>
                <c:pt idx="22">
                  <c:v>0.247</c:v>
                </c:pt>
                <c:pt idx="23">
                  <c:v>0.247</c:v>
                </c:pt>
                <c:pt idx="24">
                  <c:v>0.247</c:v>
                </c:pt>
                <c:pt idx="25">
                  <c:v>0.247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95C-4FCF-A4D6-0AE47E16AC69}"/>
            </c:ext>
          </c:extLst>
        </c:ser>
        <c:ser>
          <c:idx val="4"/>
          <c:order val="4"/>
          <c:tx>
            <c:strRef>
              <c:f>MadeinAotearoa!$A$134</c:f>
              <c:strCache>
                <c:ptCount val="1"/>
                <c:pt idx="0">
                  <c:v>LULUCF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numRef>
              <c:f>MadeinAotearoa!$D$129:$AC$129</c:f>
              <c:numCache>
                <c:formatCode>General</c:formatCode>
                <c:ptCount val="2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</c:numCache>
            </c:numRef>
          </c:cat>
          <c:val>
            <c:numRef>
              <c:f>MadeinAotearoa!$D$134:$AC$134</c:f>
              <c:numCache>
                <c:formatCode>0.00</c:formatCode>
                <c:ptCount val="26"/>
                <c:pt idx="0">
                  <c:v>-7.3710000000000004</c:v>
                </c:pt>
                <c:pt idx="1">
                  <c:v>-8.7889999999999997</c:v>
                </c:pt>
                <c:pt idx="2">
                  <c:v>-10.404</c:v>
                </c:pt>
                <c:pt idx="3">
                  <c:v>-12.346</c:v>
                </c:pt>
                <c:pt idx="4">
                  <c:v>-13.926</c:v>
                </c:pt>
                <c:pt idx="5">
                  <c:v>-14.833</c:v>
                </c:pt>
                <c:pt idx="6">
                  <c:v>-15.435</c:v>
                </c:pt>
                <c:pt idx="7">
                  <c:v>-15.996</c:v>
                </c:pt>
                <c:pt idx="8">
                  <c:v>-16.7</c:v>
                </c:pt>
                <c:pt idx="9">
                  <c:v>-17.622</c:v>
                </c:pt>
                <c:pt idx="10">
                  <c:v>-18.521000000000001</c:v>
                </c:pt>
                <c:pt idx="11">
                  <c:v>-19.59</c:v>
                </c:pt>
                <c:pt idx="12">
                  <c:v>-21.952000000000002</c:v>
                </c:pt>
                <c:pt idx="13">
                  <c:v>-23.291</c:v>
                </c:pt>
                <c:pt idx="14">
                  <c:v>-24.593</c:v>
                </c:pt>
                <c:pt idx="15">
                  <c:v>-25.931000000000001</c:v>
                </c:pt>
                <c:pt idx="16">
                  <c:v>-27.173999999999999</c:v>
                </c:pt>
                <c:pt idx="17">
                  <c:v>-28.292999999999999</c:v>
                </c:pt>
                <c:pt idx="18">
                  <c:v>-28.922000000000001</c:v>
                </c:pt>
                <c:pt idx="19">
                  <c:v>-28.971</c:v>
                </c:pt>
                <c:pt idx="20">
                  <c:v>-28.79</c:v>
                </c:pt>
                <c:pt idx="21">
                  <c:v>-27.795000000000002</c:v>
                </c:pt>
                <c:pt idx="22">
                  <c:v>-26.754999999999999</c:v>
                </c:pt>
                <c:pt idx="23">
                  <c:v>-26.186</c:v>
                </c:pt>
                <c:pt idx="24">
                  <c:v>-26.492000000000001</c:v>
                </c:pt>
                <c:pt idx="25">
                  <c:v>-26.773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95C-4FCF-A4D6-0AE47E16AC69}"/>
            </c:ext>
          </c:extLst>
        </c:ser>
        <c:ser>
          <c:idx val="5"/>
          <c:order val="6"/>
          <c:tx>
            <c:strRef>
              <c:f>MadeinAotearoa!$A$135</c:f>
              <c:strCache>
                <c:ptCount val="1"/>
                <c:pt idx="0">
                  <c:v>IAS</c:v>
                </c:pt>
              </c:strCache>
            </c:strRef>
          </c:tx>
          <c:spPr>
            <a:solidFill>
              <a:srgbClr val="00879D"/>
            </a:solidFill>
            <a:ln>
              <a:noFill/>
            </a:ln>
            <a:effectLst/>
          </c:spPr>
          <c:invertIfNegative val="0"/>
          <c:cat>
            <c:numRef>
              <c:f>MadeinAotearoa!$D$129:$AC$129</c:f>
              <c:numCache>
                <c:formatCode>General</c:formatCode>
                <c:ptCount val="2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</c:numCache>
            </c:numRef>
          </c:cat>
          <c:val>
            <c:numRef>
              <c:f>MadeinAotearoa!$D$135:$AC$135</c:f>
              <c:numCache>
                <c:formatCode>0.00</c:formatCode>
                <c:ptCount val="26"/>
                <c:pt idx="0">
                  <c:v>4.2649999999999997</c:v>
                </c:pt>
                <c:pt idx="1">
                  <c:v>4.3529999999999998</c:v>
                </c:pt>
                <c:pt idx="2">
                  <c:v>4.4400000000000004</c:v>
                </c:pt>
                <c:pt idx="3">
                  <c:v>4.5220000000000002</c:v>
                </c:pt>
                <c:pt idx="4">
                  <c:v>4.6020000000000003</c:v>
                </c:pt>
                <c:pt idx="5">
                  <c:v>4.6790000000000003</c:v>
                </c:pt>
                <c:pt idx="6">
                  <c:v>4.7530000000000001</c:v>
                </c:pt>
                <c:pt idx="7">
                  <c:v>4.8209999999999997</c:v>
                </c:pt>
                <c:pt idx="8">
                  <c:v>4.8840000000000003</c:v>
                </c:pt>
                <c:pt idx="9">
                  <c:v>4.9420000000000002</c:v>
                </c:pt>
                <c:pt idx="10">
                  <c:v>4.9960000000000004</c:v>
                </c:pt>
                <c:pt idx="11">
                  <c:v>5.0419999999999998</c:v>
                </c:pt>
                <c:pt idx="12">
                  <c:v>5.0880000000000001</c:v>
                </c:pt>
                <c:pt idx="13">
                  <c:v>5.1269999999999998</c:v>
                </c:pt>
                <c:pt idx="14">
                  <c:v>5.1550000000000002</c:v>
                </c:pt>
                <c:pt idx="15">
                  <c:v>5.17</c:v>
                </c:pt>
                <c:pt idx="16">
                  <c:v>5.165</c:v>
                </c:pt>
                <c:pt idx="17">
                  <c:v>5.1319999999999997</c:v>
                </c:pt>
                <c:pt idx="18">
                  <c:v>5.0650000000000004</c:v>
                </c:pt>
                <c:pt idx="19">
                  <c:v>4.9569999999999999</c:v>
                </c:pt>
                <c:pt idx="20">
                  <c:v>4.8090000000000002</c:v>
                </c:pt>
                <c:pt idx="21">
                  <c:v>4.6260000000000003</c:v>
                </c:pt>
                <c:pt idx="22">
                  <c:v>4.4219999999999997</c:v>
                </c:pt>
                <c:pt idx="23">
                  <c:v>4.2140000000000004</c:v>
                </c:pt>
                <c:pt idx="24">
                  <c:v>4.0199999999999996</c:v>
                </c:pt>
                <c:pt idx="25">
                  <c:v>3.8519999999999999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84C-4162-8910-2518C6CDAB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982373392"/>
        <c:axId val="982385872"/>
      </c:barChart>
      <c:lineChart>
        <c:grouping val="standard"/>
        <c:varyColors val="0"/>
        <c:ser>
          <c:idx val="6"/>
          <c:order val="5"/>
          <c:tx>
            <c:strRef>
              <c:f>MadeinAotearoa!$A$136</c:f>
              <c:strCache>
                <c:ptCount val="1"/>
                <c:pt idx="0">
                  <c:v>Net</c:v>
                </c:pt>
              </c:strCache>
            </c:strRef>
          </c:tx>
          <c:spPr>
            <a:ln w="28575" cap="rnd">
              <a:solidFill>
                <a:srgbClr val="000000"/>
              </a:solidFill>
              <a:round/>
            </a:ln>
            <a:effectLst/>
          </c:spPr>
          <c:marker>
            <c:symbol val="none"/>
          </c:marker>
          <c:cat>
            <c:numRef>
              <c:f>MadeinAotearoa!$D$129:$AC$129</c:f>
              <c:numCache>
                <c:formatCode>General</c:formatCode>
                <c:ptCount val="2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</c:numCache>
            </c:numRef>
          </c:cat>
          <c:val>
            <c:numRef>
              <c:f>MadeinAotearoa!$D$136:$AC$136</c:f>
              <c:numCache>
                <c:formatCode>0.00</c:formatCode>
                <c:ptCount val="26"/>
                <c:pt idx="0">
                  <c:v>33.381999999999991</c:v>
                </c:pt>
                <c:pt idx="1">
                  <c:v>32.106999999999999</c:v>
                </c:pt>
                <c:pt idx="2">
                  <c:v>29.823</c:v>
                </c:pt>
                <c:pt idx="3">
                  <c:v>27.972999999999999</c:v>
                </c:pt>
                <c:pt idx="4">
                  <c:v>26.293999999999993</c:v>
                </c:pt>
                <c:pt idx="5">
                  <c:v>25.622999999999998</c:v>
                </c:pt>
                <c:pt idx="6">
                  <c:v>25.003999999999998</c:v>
                </c:pt>
                <c:pt idx="7">
                  <c:v>24.324999999999996</c:v>
                </c:pt>
                <c:pt idx="8">
                  <c:v>23.446000000000002</c:v>
                </c:pt>
                <c:pt idx="9">
                  <c:v>22.366999999999997</c:v>
                </c:pt>
                <c:pt idx="10">
                  <c:v>20.181000000000004</c:v>
                </c:pt>
                <c:pt idx="11">
                  <c:v>18.518999999999998</c:v>
                </c:pt>
                <c:pt idx="12">
                  <c:v>15.506000000000004</c:v>
                </c:pt>
                <c:pt idx="13">
                  <c:v>13.565999999999999</c:v>
                </c:pt>
                <c:pt idx="14">
                  <c:v>11.696999999999999</c:v>
                </c:pt>
                <c:pt idx="15">
                  <c:v>9.8659999999999979</c:v>
                </c:pt>
                <c:pt idx="16">
                  <c:v>7.9590000000000005</c:v>
                </c:pt>
                <c:pt idx="17">
                  <c:v>6.1910000000000043</c:v>
                </c:pt>
                <c:pt idx="18">
                  <c:v>4.8309999999999986</c:v>
                </c:pt>
                <c:pt idx="19">
                  <c:v>3.9490000000000007</c:v>
                </c:pt>
                <c:pt idx="20">
                  <c:v>3.2690000000000046</c:v>
                </c:pt>
                <c:pt idx="21">
                  <c:v>3.413999999999997</c:v>
                </c:pt>
                <c:pt idx="22">
                  <c:v>3.6090000000000009</c:v>
                </c:pt>
                <c:pt idx="23">
                  <c:v>3.33</c:v>
                </c:pt>
                <c:pt idx="24">
                  <c:v>2.2859999999999978</c:v>
                </c:pt>
                <c:pt idx="25">
                  <c:v>1.303999999999998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395C-4FCF-A4D6-0AE47E16AC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2373392"/>
        <c:axId val="982385872"/>
      </c:lineChart>
      <c:catAx>
        <c:axId val="9823733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82385872"/>
        <c:crosses val="autoZero"/>
        <c:auto val="1"/>
        <c:lblAlgn val="ctr"/>
        <c:lblOffset val="100"/>
        <c:noMultiLvlLbl val="0"/>
      </c:catAx>
      <c:valAx>
        <c:axId val="982385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/>
                  <a:t>CO2 equivalent million metric</a:t>
                </a:r>
                <a:r>
                  <a:rPr lang="en-NZ" baseline="0"/>
                  <a:t> tonnes</a:t>
                </a:r>
                <a:endParaRPr lang="en-NZ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NZ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823733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NZ"/>
              <a:t>(b)</a:t>
            </a:r>
          </a:p>
        </c:rich>
      </c:tx>
      <c:layout>
        <c:manualLayout>
          <c:xMode val="edge"/>
          <c:yMode val="edge"/>
          <c:x val="9.2201851851851854E-3"/>
          <c:y val="3.22466049382716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840481481481481"/>
          <c:y val="6.5231481481481488E-2"/>
          <c:w val="0.68897740740740732"/>
          <c:h val="0.78570339506172837"/>
        </c:manualLayout>
      </c:layout>
      <c:barChart>
        <c:barDir val="col"/>
        <c:grouping val="stacked"/>
        <c:varyColors val="0"/>
        <c:ser>
          <c:idx val="10"/>
          <c:order val="0"/>
          <c:tx>
            <c:strRef>
              <c:f>MadeinAotearoa!$A$208</c:f>
              <c:strCache>
                <c:ptCount val="1"/>
                <c:pt idx="0">
                  <c:v>Geothermal</c:v>
                </c:pt>
              </c:strCache>
            </c:strRef>
          </c:tx>
          <c:spPr>
            <a:solidFill>
              <a:schemeClr val="tx1">
                <a:lumMod val="65000"/>
                <a:lumOff val="35000"/>
              </a:schemeClr>
            </a:solidFill>
            <a:ln>
              <a:noFill/>
            </a:ln>
            <a:effectLst/>
          </c:spPr>
          <c:invertIfNegative val="0"/>
          <c:cat>
            <c:numRef>
              <c:f>MadeinAotearoa!$D$198:$AC$198</c:f>
              <c:numCache>
                <c:formatCode>General</c:formatCode>
                <c:ptCount val="2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</c:numCache>
            </c:numRef>
          </c:cat>
          <c:val>
            <c:numRef>
              <c:f>MadeinAotearoa!$D$208:$AC$208</c:f>
              <c:numCache>
                <c:formatCode>0.00</c:formatCode>
                <c:ptCount val="26"/>
                <c:pt idx="0">
                  <c:v>10.46</c:v>
                </c:pt>
                <c:pt idx="1">
                  <c:v>10.46</c:v>
                </c:pt>
                <c:pt idx="2">
                  <c:v>10.72</c:v>
                </c:pt>
                <c:pt idx="3">
                  <c:v>10.72</c:v>
                </c:pt>
                <c:pt idx="4">
                  <c:v>10.72</c:v>
                </c:pt>
                <c:pt idx="5">
                  <c:v>10.72</c:v>
                </c:pt>
                <c:pt idx="6">
                  <c:v>10.19</c:v>
                </c:pt>
                <c:pt idx="7">
                  <c:v>10.19</c:v>
                </c:pt>
                <c:pt idx="8">
                  <c:v>10.19</c:v>
                </c:pt>
                <c:pt idx="9">
                  <c:v>10.19</c:v>
                </c:pt>
                <c:pt idx="10">
                  <c:v>12.15</c:v>
                </c:pt>
                <c:pt idx="11">
                  <c:v>12.15</c:v>
                </c:pt>
                <c:pt idx="12">
                  <c:v>12.15</c:v>
                </c:pt>
                <c:pt idx="13">
                  <c:v>12.15</c:v>
                </c:pt>
                <c:pt idx="14">
                  <c:v>12.15</c:v>
                </c:pt>
                <c:pt idx="15">
                  <c:v>12.95</c:v>
                </c:pt>
                <c:pt idx="16">
                  <c:v>13.53</c:v>
                </c:pt>
                <c:pt idx="17">
                  <c:v>16.28</c:v>
                </c:pt>
                <c:pt idx="18">
                  <c:v>17.05</c:v>
                </c:pt>
                <c:pt idx="19">
                  <c:v>17.850000000000001</c:v>
                </c:pt>
                <c:pt idx="20">
                  <c:v>17.850000000000001</c:v>
                </c:pt>
                <c:pt idx="21">
                  <c:v>18.920000000000002</c:v>
                </c:pt>
                <c:pt idx="22">
                  <c:v>19.04</c:v>
                </c:pt>
                <c:pt idx="23">
                  <c:v>19.04</c:v>
                </c:pt>
                <c:pt idx="24">
                  <c:v>19.04</c:v>
                </c:pt>
                <c:pt idx="25">
                  <c:v>19.04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71-4192-9CBD-68F286736F24}"/>
            </c:ext>
          </c:extLst>
        </c:ser>
        <c:ser>
          <c:idx val="8"/>
          <c:order val="1"/>
          <c:tx>
            <c:strRef>
              <c:f>MadeinAotearoa!$A$207</c:f>
              <c:strCache>
                <c:ptCount val="1"/>
                <c:pt idx="0">
                  <c:v>Thermal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cat>
            <c:numRef>
              <c:f>MadeinAotearoa!$D$198:$AC$198</c:f>
              <c:numCache>
                <c:formatCode>General</c:formatCode>
                <c:ptCount val="2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</c:numCache>
            </c:numRef>
          </c:cat>
          <c:val>
            <c:numRef>
              <c:f>MadeinAotearoa!$D$207:$AC$207</c:f>
              <c:numCache>
                <c:formatCode>0.00</c:formatCode>
                <c:ptCount val="26"/>
                <c:pt idx="0">
                  <c:v>1.46</c:v>
                </c:pt>
                <c:pt idx="1">
                  <c:v>1.52</c:v>
                </c:pt>
                <c:pt idx="2">
                  <c:v>2.83</c:v>
                </c:pt>
                <c:pt idx="3">
                  <c:v>2.2599999999999998</c:v>
                </c:pt>
                <c:pt idx="4">
                  <c:v>1.7</c:v>
                </c:pt>
                <c:pt idx="5">
                  <c:v>1.64</c:v>
                </c:pt>
                <c:pt idx="6">
                  <c:v>1.41</c:v>
                </c:pt>
                <c:pt idx="7">
                  <c:v>1.2</c:v>
                </c:pt>
                <c:pt idx="8">
                  <c:v>1.27</c:v>
                </c:pt>
                <c:pt idx="9">
                  <c:v>1.7</c:v>
                </c:pt>
                <c:pt idx="10">
                  <c:v>0.75</c:v>
                </c:pt>
                <c:pt idx="11">
                  <c:v>0.46</c:v>
                </c:pt>
                <c:pt idx="12">
                  <c:v>0.65</c:v>
                </c:pt>
                <c:pt idx="13">
                  <c:v>0.55000000000000004</c:v>
                </c:pt>
                <c:pt idx="14">
                  <c:v>0.47</c:v>
                </c:pt>
                <c:pt idx="15">
                  <c:v>0.16</c:v>
                </c:pt>
                <c:pt idx="16">
                  <c:v>0.18</c:v>
                </c:pt>
                <c:pt idx="17">
                  <c:v>0.22</c:v>
                </c:pt>
                <c:pt idx="18">
                  <c:v>0.31</c:v>
                </c:pt>
                <c:pt idx="19">
                  <c:v>0.2</c:v>
                </c:pt>
                <c:pt idx="20">
                  <c:v>0.14000000000000001</c:v>
                </c:pt>
                <c:pt idx="21">
                  <c:v>0.1</c:v>
                </c:pt>
                <c:pt idx="22">
                  <c:v>0.13</c:v>
                </c:pt>
                <c:pt idx="23">
                  <c:v>0.13</c:v>
                </c:pt>
                <c:pt idx="24">
                  <c:v>0.2</c:v>
                </c:pt>
                <c:pt idx="25">
                  <c:v>0.17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771-4192-9CBD-68F286736F24}"/>
            </c:ext>
          </c:extLst>
        </c:ser>
        <c:ser>
          <c:idx val="7"/>
          <c:order val="2"/>
          <c:tx>
            <c:strRef>
              <c:f>MadeinAotearoa!$A$206</c:f>
              <c:strCache>
                <c:ptCount val="1"/>
                <c:pt idx="0">
                  <c:v>Hydro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cat>
            <c:numRef>
              <c:f>MadeinAotearoa!$D$198:$AC$198</c:f>
              <c:numCache>
                <c:formatCode>General</c:formatCode>
                <c:ptCount val="2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</c:numCache>
            </c:numRef>
          </c:cat>
          <c:val>
            <c:numRef>
              <c:f>MadeinAotearoa!$D$206:$AC$206</c:f>
              <c:numCache>
                <c:formatCode>0.00</c:formatCode>
                <c:ptCount val="26"/>
                <c:pt idx="0">
                  <c:v>24.99</c:v>
                </c:pt>
                <c:pt idx="1">
                  <c:v>25.03</c:v>
                </c:pt>
                <c:pt idx="2">
                  <c:v>24.69</c:v>
                </c:pt>
                <c:pt idx="3">
                  <c:v>25.97</c:v>
                </c:pt>
                <c:pt idx="4">
                  <c:v>24.39</c:v>
                </c:pt>
                <c:pt idx="5">
                  <c:v>24.56</c:v>
                </c:pt>
                <c:pt idx="6">
                  <c:v>24.94</c:v>
                </c:pt>
                <c:pt idx="7">
                  <c:v>24.6</c:v>
                </c:pt>
                <c:pt idx="8">
                  <c:v>24.4</c:v>
                </c:pt>
                <c:pt idx="9">
                  <c:v>24.2</c:v>
                </c:pt>
                <c:pt idx="10">
                  <c:v>25.21</c:v>
                </c:pt>
                <c:pt idx="11">
                  <c:v>25.12</c:v>
                </c:pt>
                <c:pt idx="12">
                  <c:v>25.28</c:v>
                </c:pt>
                <c:pt idx="13">
                  <c:v>25.07</c:v>
                </c:pt>
                <c:pt idx="14">
                  <c:v>24.95</c:v>
                </c:pt>
                <c:pt idx="15">
                  <c:v>24.5</c:v>
                </c:pt>
                <c:pt idx="16">
                  <c:v>24.64</c:v>
                </c:pt>
                <c:pt idx="17">
                  <c:v>24.09</c:v>
                </c:pt>
                <c:pt idx="18">
                  <c:v>25.24</c:v>
                </c:pt>
                <c:pt idx="19">
                  <c:v>24.25</c:v>
                </c:pt>
                <c:pt idx="20">
                  <c:v>23.6</c:v>
                </c:pt>
                <c:pt idx="21">
                  <c:v>23.75</c:v>
                </c:pt>
                <c:pt idx="22">
                  <c:v>23.5</c:v>
                </c:pt>
                <c:pt idx="23">
                  <c:v>19.940000000000001</c:v>
                </c:pt>
                <c:pt idx="24">
                  <c:v>21.67</c:v>
                </c:pt>
                <c:pt idx="25">
                  <c:v>22.49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771-4192-9CBD-68F286736F24}"/>
            </c:ext>
          </c:extLst>
        </c:ser>
        <c:ser>
          <c:idx val="6"/>
          <c:order val="3"/>
          <c:tx>
            <c:strRef>
              <c:f>MadeinAotearoa!$A$205</c:f>
              <c:strCache>
                <c:ptCount val="1"/>
                <c:pt idx="0">
                  <c:v>Pumped Hydro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numRef>
              <c:f>MadeinAotearoa!$D$198:$AC$198</c:f>
              <c:numCache>
                <c:formatCode>General</c:formatCode>
                <c:ptCount val="2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</c:numCache>
            </c:numRef>
          </c:cat>
          <c:val>
            <c:numRef>
              <c:f>MadeinAotearoa!$D$205:$AC$205</c:f>
              <c:numCache>
                <c:formatCode>0.00</c:formatCode>
                <c:ptCount val="2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771-4192-9CBD-68F286736F24}"/>
            </c:ext>
          </c:extLst>
        </c:ser>
        <c:ser>
          <c:idx val="5"/>
          <c:order val="4"/>
          <c:tx>
            <c:strRef>
              <c:f>MadeinAotearoa!$A$204</c:f>
              <c:strCache>
                <c:ptCount val="1"/>
                <c:pt idx="0">
                  <c:v>Grid Scale Battery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numRef>
              <c:f>MadeinAotearoa!$D$198:$AC$198</c:f>
              <c:numCache>
                <c:formatCode>General</c:formatCode>
                <c:ptCount val="2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</c:numCache>
            </c:numRef>
          </c:cat>
          <c:val>
            <c:numRef>
              <c:f>MadeinAotearoa!$D$204:$AC$204</c:f>
              <c:numCache>
                <c:formatCode>0.00</c:formatCode>
                <c:ptCount val="2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771-4192-9CBD-68F286736F24}"/>
            </c:ext>
          </c:extLst>
        </c:ser>
        <c:ser>
          <c:idx val="4"/>
          <c:order val="5"/>
          <c:tx>
            <c:strRef>
              <c:f>MadeinAotearoa!$A$203</c:f>
              <c:strCache>
                <c:ptCount val="1"/>
                <c:pt idx="0">
                  <c:v>Distributed Battery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numRef>
              <c:f>MadeinAotearoa!$D$198:$AC$198</c:f>
              <c:numCache>
                <c:formatCode>General</c:formatCode>
                <c:ptCount val="2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</c:numCache>
            </c:numRef>
          </c:cat>
          <c:val>
            <c:numRef>
              <c:f>MadeinAotearoa!$D$203:$AC$203</c:f>
              <c:numCache>
                <c:formatCode>0.00</c:formatCode>
                <c:ptCount val="2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771-4192-9CBD-68F286736F24}"/>
            </c:ext>
          </c:extLst>
        </c:ser>
        <c:ser>
          <c:idx val="3"/>
          <c:order val="6"/>
          <c:tx>
            <c:strRef>
              <c:f>MadeinAotearoa!$A$202</c:f>
              <c:strCache>
                <c:ptCount val="1"/>
                <c:pt idx="0">
                  <c:v>Offshore Wind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cat>
            <c:numRef>
              <c:f>MadeinAotearoa!$D$198:$AC$198</c:f>
              <c:numCache>
                <c:formatCode>General</c:formatCode>
                <c:ptCount val="2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</c:numCache>
            </c:numRef>
          </c:cat>
          <c:val>
            <c:numRef>
              <c:f>MadeinAotearoa!$D$202:$AC$202</c:f>
              <c:numCache>
                <c:formatCode>0.00</c:formatCode>
                <c:ptCount val="2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2.2599999999999998</c:v>
                </c:pt>
                <c:pt idx="14">
                  <c:v>4.5</c:v>
                </c:pt>
                <c:pt idx="15">
                  <c:v>4.5</c:v>
                </c:pt>
                <c:pt idx="16">
                  <c:v>4.57</c:v>
                </c:pt>
                <c:pt idx="17">
                  <c:v>4.55</c:v>
                </c:pt>
                <c:pt idx="18">
                  <c:v>4.55</c:v>
                </c:pt>
                <c:pt idx="19">
                  <c:v>4.5</c:v>
                </c:pt>
                <c:pt idx="20">
                  <c:v>6.76</c:v>
                </c:pt>
                <c:pt idx="21">
                  <c:v>9.02</c:v>
                </c:pt>
                <c:pt idx="22">
                  <c:v>11.18</c:v>
                </c:pt>
                <c:pt idx="23">
                  <c:v>10.95</c:v>
                </c:pt>
                <c:pt idx="24">
                  <c:v>11</c:v>
                </c:pt>
                <c:pt idx="25">
                  <c:v>11.14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7771-4192-9CBD-68F286736F24}"/>
            </c:ext>
          </c:extLst>
        </c:ser>
        <c:ser>
          <c:idx val="2"/>
          <c:order val="7"/>
          <c:tx>
            <c:strRef>
              <c:f>MadeinAotearoa!$A$201</c:f>
              <c:strCache>
                <c:ptCount val="1"/>
                <c:pt idx="0">
                  <c:v>Onshore Wind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numRef>
              <c:f>MadeinAotearoa!$D$198:$AC$198</c:f>
              <c:numCache>
                <c:formatCode>General</c:formatCode>
                <c:ptCount val="2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</c:numCache>
            </c:numRef>
          </c:cat>
          <c:val>
            <c:numRef>
              <c:f>MadeinAotearoa!$D$201:$AC$201</c:f>
              <c:numCache>
                <c:formatCode>0.00</c:formatCode>
                <c:ptCount val="26"/>
                <c:pt idx="0">
                  <c:v>4.2699999999999996</c:v>
                </c:pt>
                <c:pt idx="1">
                  <c:v>5.05</c:v>
                </c:pt>
                <c:pt idx="2">
                  <c:v>5.05</c:v>
                </c:pt>
                <c:pt idx="3">
                  <c:v>5.64</c:v>
                </c:pt>
                <c:pt idx="4">
                  <c:v>8.74</c:v>
                </c:pt>
                <c:pt idx="5">
                  <c:v>9.24</c:v>
                </c:pt>
                <c:pt idx="6">
                  <c:v>10.79</c:v>
                </c:pt>
                <c:pt idx="7">
                  <c:v>12.07</c:v>
                </c:pt>
                <c:pt idx="8">
                  <c:v>11.92</c:v>
                </c:pt>
                <c:pt idx="9">
                  <c:v>12.35</c:v>
                </c:pt>
                <c:pt idx="10">
                  <c:v>12.9</c:v>
                </c:pt>
                <c:pt idx="11">
                  <c:v>12.82</c:v>
                </c:pt>
                <c:pt idx="12">
                  <c:v>12.97</c:v>
                </c:pt>
                <c:pt idx="13">
                  <c:v>12.98</c:v>
                </c:pt>
                <c:pt idx="14">
                  <c:v>13.17</c:v>
                </c:pt>
                <c:pt idx="15">
                  <c:v>16.309999999999999</c:v>
                </c:pt>
                <c:pt idx="16">
                  <c:v>16.559999999999999</c:v>
                </c:pt>
                <c:pt idx="17">
                  <c:v>16.48</c:v>
                </c:pt>
                <c:pt idx="18">
                  <c:v>16.579999999999998</c:v>
                </c:pt>
                <c:pt idx="19">
                  <c:v>19.45</c:v>
                </c:pt>
                <c:pt idx="20">
                  <c:v>19.53</c:v>
                </c:pt>
                <c:pt idx="21">
                  <c:v>19.61</c:v>
                </c:pt>
                <c:pt idx="22">
                  <c:v>19.41</c:v>
                </c:pt>
                <c:pt idx="23">
                  <c:v>18.55</c:v>
                </c:pt>
                <c:pt idx="24">
                  <c:v>18.59</c:v>
                </c:pt>
                <c:pt idx="25">
                  <c:v>19.2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771-4192-9CBD-68F286736F24}"/>
            </c:ext>
          </c:extLst>
        </c:ser>
        <c:ser>
          <c:idx val="1"/>
          <c:order val="8"/>
          <c:tx>
            <c:strRef>
              <c:f>MadeinAotearoa!$A$200</c:f>
              <c:strCache>
                <c:ptCount val="1"/>
                <c:pt idx="0">
                  <c:v>Grid Scale Solar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numRef>
              <c:f>MadeinAotearoa!$D$198:$AC$198</c:f>
              <c:numCache>
                <c:formatCode>General</c:formatCode>
                <c:ptCount val="2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</c:numCache>
            </c:numRef>
          </c:cat>
          <c:val>
            <c:numRef>
              <c:f>MadeinAotearoa!$D$200:$AC$200</c:f>
              <c:numCache>
                <c:formatCode>0.00</c:formatCode>
                <c:ptCount val="26"/>
                <c:pt idx="0">
                  <c:v>0.47</c:v>
                </c:pt>
                <c:pt idx="1">
                  <c:v>1.66</c:v>
                </c:pt>
                <c:pt idx="2">
                  <c:v>1.95</c:v>
                </c:pt>
                <c:pt idx="3">
                  <c:v>1.94</c:v>
                </c:pt>
                <c:pt idx="4">
                  <c:v>2.3199999999999998</c:v>
                </c:pt>
                <c:pt idx="5">
                  <c:v>3.9</c:v>
                </c:pt>
                <c:pt idx="6">
                  <c:v>3.93</c:v>
                </c:pt>
                <c:pt idx="7">
                  <c:v>4.2699999999999996</c:v>
                </c:pt>
                <c:pt idx="8">
                  <c:v>5.72</c:v>
                </c:pt>
                <c:pt idx="9">
                  <c:v>6.19</c:v>
                </c:pt>
                <c:pt idx="10">
                  <c:v>7.94</c:v>
                </c:pt>
                <c:pt idx="11">
                  <c:v>9.1199999999999992</c:v>
                </c:pt>
                <c:pt idx="12">
                  <c:v>9.93</c:v>
                </c:pt>
                <c:pt idx="13">
                  <c:v>9.8699999999999992</c:v>
                </c:pt>
                <c:pt idx="14">
                  <c:v>9.9</c:v>
                </c:pt>
                <c:pt idx="15">
                  <c:v>11.04</c:v>
                </c:pt>
                <c:pt idx="16">
                  <c:v>11.01</c:v>
                </c:pt>
                <c:pt idx="17">
                  <c:v>11.05</c:v>
                </c:pt>
                <c:pt idx="18">
                  <c:v>11.04</c:v>
                </c:pt>
                <c:pt idx="19">
                  <c:v>12.33</c:v>
                </c:pt>
                <c:pt idx="20">
                  <c:v>12.34</c:v>
                </c:pt>
                <c:pt idx="21">
                  <c:v>12.94</c:v>
                </c:pt>
                <c:pt idx="22">
                  <c:v>13.12</c:v>
                </c:pt>
                <c:pt idx="23">
                  <c:v>20.94</c:v>
                </c:pt>
                <c:pt idx="24">
                  <c:v>22.05</c:v>
                </c:pt>
                <c:pt idx="25">
                  <c:v>22.82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7771-4192-9CBD-68F286736F24}"/>
            </c:ext>
          </c:extLst>
        </c:ser>
        <c:ser>
          <c:idx val="0"/>
          <c:order val="9"/>
          <c:tx>
            <c:strRef>
              <c:f>MadeinAotearoa!$A$199</c:f>
              <c:strCache>
                <c:ptCount val="1"/>
                <c:pt idx="0">
                  <c:v>Distributed Solar</c:v>
                </c:pt>
              </c:strCache>
            </c:strRef>
          </c:tx>
          <c:spPr>
            <a:solidFill>
              <a:schemeClr val="accent4">
                <a:lumMod val="20000"/>
                <a:lumOff val="80000"/>
              </a:schemeClr>
            </a:solidFill>
            <a:ln>
              <a:noFill/>
              <a:prstDash val="sysDash"/>
            </a:ln>
            <a:effectLst/>
          </c:spPr>
          <c:invertIfNegative val="0"/>
          <c:cat>
            <c:numRef>
              <c:f>MadeinAotearoa!$D$198:$AC$198</c:f>
              <c:numCache>
                <c:formatCode>General</c:formatCode>
                <c:ptCount val="2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</c:numCache>
            </c:numRef>
          </c:cat>
          <c:val>
            <c:numRef>
              <c:f>MadeinAotearoa!$D$199:$AC$199</c:f>
              <c:numCache>
                <c:formatCode>0.00</c:formatCode>
                <c:ptCount val="26"/>
                <c:pt idx="0">
                  <c:v>1.05</c:v>
                </c:pt>
                <c:pt idx="1">
                  <c:v>1.1299999999999999</c:v>
                </c:pt>
                <c:pt idx="2">
                  <c:v>1.22</c:v>
                </c:pt>
                <c:pt idx="3">
                  <c:v>1.32</c:v>
                </c:pt>
                <c:pt idx="4">
                  <c:v>1.42</c:v>
                </c:pt>
                <c:pt idx="5">
                  <c:v>1.54</c:v>
                </c:pt>
                <c:pt idx="6">
                  <c:v>1.67</c:v>
                </c:pt>
                <c:pt idx="7">
                  <c:v>1.81</c:v>
                </c:pt>
                <c:pt idx="8">
                  <c:v>1.96</c:v>
                </c:pt>
                <c:pt idx="9">
                  <c:v>2.14</c:v>
                </c:pt>
                <c:pt idx="10">
                  <c:v>2.2999999999999998</c:v>
                </c:pt>
                <c:pt idx="11">
                  <c:v>2.5099999999999998</c:v>
                </c:pt>
                <c:pt idx="12">
                  <c:v>2.73</c:v>
                </c:pt>
                <c:pt idx="13">
                  <c:v>2.95</c:v>
                </c:pt>
                <c:pt idx="14">
                  <c:v>3.21</c:v>
                </c:pt>
                <c:pt idx="15">
                  <c:v>3.48</c:v>
                </c:pt>
                <c:pt idx="16">
                  <c:v>3.76</c:v>
                </c:pt>
                <c:pt idx="17">
                  <c:v>4.05</c:v>
                </c:pt>
                <c:pt idx="18">
                  <c:v>4.33</c:v>
                </c:pt>
                <c:pt idx="19">
                  <c:v>4.57</c:v>
                </c:pt>
                <c:pt idx="20">
                  <c:v>4.8600000000000003</c:v>
                </c:pt>
                <c:pt idx="21">
                  <c:v>5.08</c:v>
                </c:pt>
                <c:pt idx="22">
                  <c:v>5.34</c:v>
                </c:pt>
                <c:pt idx="23">
                  <c:v>5.25</c:v>
                </c:pt>
                <c:pt idx="24">
                  <c:v>5.49</c:v>
                </c:pt>
                <c:pt idx="25">
                  <c:v>5.98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7771-4192-9CBD-68F286736F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418921008"/>
        <c:axId val="1418922448"/>
      </c:barChart>
      <c:catAx>
        <c:axId val="14189210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18922448"/>
        <c:crosses val="autoZero"/>
        <c:auto val="1"/>
        <c:lblAlgn val="ctr"/>
        <c:lblOffset val="100"/>
        <c:noMultiLvlLbl val="0"/>
      </c:catAx>
      <c:valAx>
        <c:axId val="1418922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/>
                  <a:t>TWh</a:t>
                </a:r>
              </a:p>
            </c:rich>
          </c:tx>
          <c:layout>
            <c:manualLayout>
              <c:xMode val="edge"/>
              <c:yMode val="edge"/>
              <c:x val="1.2428260571947906E-2"/>
              <c:y val="0.4039578135262915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189210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9657851851851846"/>
          <c:y val="5.1601543209876546E-2"/>
          <c:w val="0.18515518518518517"/>
          <c:h val="0.8314743827160493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NZ"/>
              <a:t>(a)</a:t>
            </a:r>
          </a:p>
        </c:rich>
      </c:tx>
      <c:layout>
        <c:manualLayout>
          <c:xMode val="edge"/>
          <c:yMode val="edge"/>
          <c:x val="1.6275740740740736E-2"/>
          <c:y val="5.18453703703703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308259259259259"/>
          <c:y val="6.5231481481481488E-2"/>
          <c:w val="0.69200261797607565"/>
          <c:h val="0.75042561297356014"/>
        </c:manualLayout>
      </c:layout>
      <c:barChart>
        <c:barDir val="col"/>
        <c:grouping val="stacked"/>
        <c:varyColors val="0"/>
        <c:ser>
          <c:idx val="12"/>
          <c:order val="2"/>
          <c:tx>
            <c:strRef>
              <c:f>MadeinAotearoa!$A$174</c:f>
              <c:strCache>
                <c:ptCount val="1"/>
                <c:pt idx="0">
                  <c:v>Geothermal</c:v>
                </c:pt>
              </c:strCache>
            </c:strRef>
          </c:tx>
          <c:spPr>
            <a:solidFill>
              <a:schemeClr val="tx1">
                <a:lumMod val="65000"/>
                <a:lumOff val="35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#REF!$B$1:$AA$1</c:f>
            </c:multiLvlStrRef>
          </c:cat>
          <c:val>
            <c:numRef>
              <c:f>MadeinAotearoa!$D$174:$AC$174</c:f>
              <c:numCache>
                <c:formatCode>0.00</c:formatCode>
                <c:ptCount val="26"/>
                <c:pt idx="0">
                  <c:v>1.34</c:v>
                </c:pt>
                <c:pt idx="1">
                  <c:v>1.34</c:v>
                </c:pt>
                <c:pt idx="2">
                  <c:v>1.37</c:v>
                </c:pt>
                <c:pt idx="3">
                  <c:v>1.37</c:v>
                </c:pt>
                <c:pt idx="4">
                  <c:v>1.37</c:v>
                </c:pt>
                <c:pt idx="5">
                  <c:v>1.37</c:v>
                </c:pt>
                <c:pt idx="6">
                  <c:v>1.3</c:v>
                </c:pt>
                <c:pt idx="7">
                  <c:v>1.3</c:v>
                </c:pt>
                <c:pt idx="8">
                  <c:v>1.3</c:v>
                </c:pt>
                <c:pt idx="9">
                  <c:v>1.3</c:v>
                </c:pt>
                <c:pt idx="10">
                  <c:v>1.55</c:v>
                </c:pt>
                <c:pt idx="11">
                  <c:v>1.55</c:v>
                </c:pt>
                <c:pt idx="12">
                  <c:v>1.55</c:v>
                </c:pt>
                <c:pt idx="13">
                  <c:v>1.55</c:v>
                </c:pt>
                <c:pt idx="14">
                  <c:v>1.55</c:v>
                </c:pt>
                <c:pt idx="15">
                  <c:v>1.65</c:v>
                </c:pt>
                <c:pt idx="16">
                  <c:v>1.73</c:v>
                </c:pt>
                <c:pt idx="17">
                  <c:v>2.08</c:v>
                </c:pt>
                <c:pt idx="18">
                  <c:v>2.17</c:v>
                </c:pt>
                <c:pt idx="19">
                  <c:v>2.2799999999999998</c:v>
                </c:pt>
                <c:pt idx="20">
                  <c:v>2.2799999999999998</c:v>
                </c:pt>
                <c:pt idx="21">
                  <c:v>2.41</c:v>
                </c:pt>
                <c:pt idx="22">
                  <c:v>2.4300000000000002</c:v>
                </c:pt>
                <c:pt idx="23">
                  <c:v>2.4300000000000002</c:v>
                </c:pt>
                <c:pt idx="24">
                  <c:v>2.4300000000000002</c:v>
                </c:pt>
                <c:pt idx="25">
                  <c:v>2.4300000000000002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9CB-42B2-8685-A15F983BA691}"/>
            </c:ext>
          </c:extLst>
        </c:ser>
        <c:ser>
          <c:idx val="10"/>
          <c:order val="3"/>
          <c:tx>
            <c:strRef>
              <c:f>MadeinAotearoa!$A$173</c:f>
              <c:strCache>
                <c:ptCount val="1"/>
                <c:pt idx="0">
                  <c:v>Thermal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#REF!$B$1:$AA$1</c:f>
            </c:multiLvlStrRef>
          </c:cat>
          <c:val>
            <c:numRef>
              <c:f>MadeinAotearoa!$D$173:$AC$173</c:f>
              <c:numCache>
                <c:formatCode>0.00</c:formatCode>
                <c:ptCount val="26"/>
                <c:pt idx="0">
                  <c:v>2.8899999999999997</c:v>
                </c:pt>
                <c:pt idx="1">
                  <c:v>2.48</c:v>
                </c:pt>
                <c:pt idx="2">
                  <c:v>2.48</c:v>
                </c:pt>
                <c:pt idx="3">
                  <c:v>2.48</c:v>
                </c:pt>
                <c:pt idx="4">
                  <c:v>2.3699999999999997</c:v>
                </c:pt>
                <c:pt idx="5">
                  <c:v>2.3699999999999997</c:v>
                </c:pt>
                <c:pt idx="6">
                  <c:v>2.3699999999999997</c:v>
                </c:pt>
                <c:pt idx="7">
                  <c:v>2.3699999999999997</c:v>
                </c:pt>
                <c:pt idx="8">
                  <c:v>2.3699999999999997</c:v>
                </c:pt>
                <c:pt idx="9">
                  <c:v>2.3699999999999997</c:v>
                </c:pt>
                <c:pt idx="10">
                  <c:v>2.14</c:v>
                </c:pt>
                <c:pt idx="11">
                  <c:v>2.14</c:v>
                </c:pt>
                <c:pt idx="12">
                  <c:v>1.75</c:v>
                </c:pt>
                <c:pt idx="13">
                  <c:v>1.65</c:v>
                </c:pt>
                <c:pt idx="14">
                  <c:v>1.65</c:v>
                </c:pt>
                <c:pt idx="15">
                  <c:v>1.05</c:v>
                </c:pt>
                <c:pt idx="16">
                  <c:v>1.05</c:v>
                </c:pt>
                <c:pt idx="17">
                  <c:v>1.05</c:v>
                </c:pt>
                <c:pt idx="18">
                  <c:v>1.05</c:v>
                </c:pt>
                <c:pt idx="19">
                  <c:v>1.05</c:v>
                </c:pt>
                <c:pt idx="20">
                  <c:v>1.05</c:v>
                </c:pt>
                <c:pt idx="21">
                  <c:v>1.05</c:v>
                </c:pt>
                <c:pt idx="22">
                  <c:v>1.05</c:v>
                </c:pt>
                <c:pt idx="23">
                  <c:v>1.05</c:v>
                </c:pt>
                <c:pt idx="24">
                  <c:v>1.05</c:v>
                </c:pt>
                <c:pt idx="25">
                  <c:v>1.05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9CB-42B2-8685-A15F983BA691}"/>
            </c:ext>
          </c:extLst>
        </c:ser>
        <c:ser>
          <c:idx val="9"/>
          <c:order val="4"/>
          <c:tx>
            <c:strRef>
              <c:f>MadeinAotearoa!$A$172</c:f>
              <c:strCache>
                <c:ptCount val="1"/>
                <c:pt idx="0">
                  <c:v>Hydro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cat>
            <c:multiLvlStrRef>
              <c:f>#REF!$B$1:$AA$1</c:f>
            </c:multiLvlStrRef>
          </c:cat>
          <c:val>
            <c:numRef>
              <c:f>MadeinAotearoa!$D$172:$AC$172</c:f>
              <c:numCache>
                <c:formatCode>0.00</c:formatCode>
                <c:ptCount val="26"/>
                <c:pt idx="0">
                  <c:v>5.29</c:v>
                </c:pt>
                <c:pt idx="1">
                  <c:v>5.29</c:v>
                </c:pt>
                <c:pt idx="2">
                  <c:v>5.29</c:v>
                </c:pt>
                <c:pt idx="3">
                  <c:v>5.29</c:v>
                </c:pt>
                <c:pt idx="4">
                  <c:v>5.29</c:v>
                </c:pt>
                <c:pt idx="5">
                  <c:v>5.29</c:v>
                </c:pt>
                <c:pt idx="6">
                  <c:v>5.29</c:v>
                </c:pt>
                <c:pt idx="7">
                  <c:v>5.29</c:v>
                </c:pt>
                <c:pt idx="8">
                  <c:v>5.29</c:v>
                </c:pt>
                <c:pt idx="9">
                  <c:v>5.29</c:v>
                </c:pt>
                <c:pt idx="10">
                  <c:v>5.29</c:v>
                </c:pt>
                <c:pt idx="11">
                  <c:v>5.29</c:v>
                </c:pt>
                <c:pt idx="12">
                  <c:v>5.29</c:v>
                </c:pt>
                <c:pt idx="13">
                  <c:v>5.29</c:v>
                </c:pt>
                <c:pt idx="14">
                  <c:v>5.29</c:v>
                </c:pt>
                <c:pt idx="15">
                  <c:v>5.29</c:v>
                </c:pt>
                <c:pt idx="16">
                  <c:v>5.29</c:v>
                </c:pt>
                <c:pt idx="17">
                  <c:v>5.29</c:v>
                </c:pt>
                <c:pt idx="18">
                  <c:v>5.32</c:v>
                </c:pt>
                <c:pt idx="19">
                  <c:v>5.39</c:v>
                </c:pt>
                <c:pt idx="20">
                  <c:v>5.39</c:v>
                </c:pt>
                <c:pt idx="21">
                  <c:v>5.39</c:v>
                </c:pt>
                <c:pt idx="22">
                  <c:v>5.39</c:v>
                </c:pt>
                <c:pt idx="23">
                  <c:v>5.39</c:v>
                </c:pt>
                <c:pt idx="24">
                  <c:v>5.39</c:v>
                </c:pt>
                <c:pt idx="25">
                  <c:v>5.39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9CB-42B2-8685-A15F983BA691}"/>
            </c:ext>
          </c:extLst>
        </c:ser>
        <c:ser>
          <c:idx val="8"/>
          <c:order val="5"/>
          <c:tx>
            <c:strRef>
              <c:f>MadeinAotearoa!$A$171</c:f>
              <c:strCache>
                <c:ptCount val="1"/>
                <c:pt idx="0">
                  <c:v>Pumped Hydro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#REF!$B$1:$AA$1</c:f>
            </c:multiLvlStrRef>
          </c:cat>
          <c:val>
            <c:numRef>
              <c:f>MadeinAotearoa!$D$171:$AC$171</c:f>
              <c:numCache>
                <c:formatCode>0.00</c:formatCode>
                <c:ptCount val="2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9CB-42B2-8685-A15F983BA691}"/>
            </c:ext>
          </c:extLst>
        </c:ser>
        <c:ser>
          <c:idx val="7"/>
          <c:order val="6"/>
          <c:tx>
            <c:strRef>
              <c:f>MadeinAotearoa!$A$170</c:f>
              <c:strCache>
                <c:ptCount val="1"/>
                <c:pt idx="0">
                  <c:v>Grid Scale Battery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#REF!$B$1:$AA$1</c:f>
            </c:multiLvlStrRef>
          </c:cat>
          <c:val>
            <c:numRef>
              <c:f>MadeinAotearoa!$D$170:$AC$170</c:f>
              <c:numCache>
                <c:formatCode>0.00</c:formatCode>
                <c:ptCount val="26"/>
                <c:pt idx="0">
                  <c:v>0.12</c:v>
                </c:pt>
                <c:pt idx="1">
                  <c:v>0.32</c:v>
                </c:pt>
                <c:pt idx="2">
                  <c:v>0.32</c:v>
                </c:pt>
                <c:pt idx="3">
                  <c:v>0.32</c:v>
                </c:pt>
                <c:pt idx="4">
                  <c:v>0.32</c:v>
                </c:pt>
                <c:pt idx="5">
                  <c:v>0.32</c:v>
                </c:pt>
                <c:pt idx="6">
                  <c:v>0.32</c:v>
                </c:pt>
                <c:pt idx="7">
                  <c:v>0.32</c:v>
                </c:pt>
                <c:pt idx="8">
                  <c:v>0.32</c:v>
                </c:pt>
                <c:pt idx="9">
                  <c:v>0.32</c:v>
                </c:pt>
                <c:pt idx="10">
                  <c:v>0.32</c:v>
                </c:pt>
                <c:pt idx="11">
                  <c:v>0.32</c:v>
                </c:pt>
                <c:pt idx="12">
                  <c:v>0.76</c:v>
                </c:pt>
                <c:pt idx="13">
                  <c:v>0.93</c:v>
                </c:pt>
                <c:pt idx="14">
                  <c:v>1</c:v>
                </c:pt>
                <c:pt idx="15">
                  <c:v>1.19</c:v>
                </c:pt>
                <c:pt idx="16">
                  <c:v>1.21</c:v>
                </c:pt>
                <c:pt idx="17">
                  <c:v>1.21</c:v>
                </c:pt>
                <c:pt idx="18">
                  <c:v>1.33</c:v>
                </c:pt>
                <c:pt idx="19">
                  <c:v>1.33</c:v>
                </c:pt>
                <c:pt idx="20">
                  <c:v>1.45</c:v>
                </c:pt>
                <c:pt idx="21">
                  <c:v>1.59</c:v>
                </c:pt>
                <c:pt idx="22">
                  <c:v>1.63</c:v>
                </c:pt>
                <c:pt idx="23">
                  <c:v>1.65</c:v>
                </c:pt>
                <c:pt idx="24">
                  <c:v>1.78</c:v>
                </c:pt>
                <c:pt idx="25">
                  <c:v>3.08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9CB-42B2-8685-A15F983BA691}"/>
            </c:ext>
          </c:extLst>
        </c:ser>
        <c:ser>
          <c:idx val="6"/>
          <c:order val="7"/>
          <c:tx>
            <c:strRef>
              <c:f>MadeinAotearoa!$A$169</c:f>
              <c:strCache>
                <c:ptCount val="1"/>
                <c:pt idx="0">
                  <c:v>Distributed Battery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#REF!$B$1:$AA$1</c:f>
            </c:multiLvlStrRef>
          </c:cat>
          <c:val>
            <c:numRef>
              <c:f>MadeinAotearoa!$D$169:$AC$169</c:f>
              <c:numCache>
                <c:formatCode>0.00</c:formatCode>
                <c:ptCount val="26"/>
                <c:pt idx="0">
                  <c:v>0.05</c:v>
                </c:pt>
                <c:pt idx="1">
                  <c:v>7.0000000000000007E-2</c:v>
                </c:pt>
                <c:pt idx="2">
                  <c:v>0.08</c:v>
                </c:pt>
                <c:pt idx="3">
                  <c:v>0.1</c:v>
                </c:pt>
                <c:pt idx="4">
                  <c:v>0.11</c:v>
                </c:pt>
                <c:pt idx="5">
                  <c:v>0.12</c:v>
                </c:pt>
                <c:pt idx="6">
                  <c:v>0.14000000000000001</c:v>
                </c:pt>
                <c:pt idx="7">
                  <c:v>0.15</c:v>
                </c:pt>
                <c:pt idx="8">
                  <c:v>0.17</c:v>
                </c:pt>
                <c:pt idx="9">
                  <c:v>0.19</c:v>
                </c:pt>
                <c:pt idx="10">
                  <c:v>0.21</c:v>
                </c:pt>
                <c:pt idx="11">
                  <c:v>0.24</c:v>
                </c:pt>
                <c:pt idx="12">
                  <c:v>0.27</c:v>
                </c:pt>
                <c:pt idx="13">
                  <c:v>0.32</c:v>
                </c:pt>
                <c:pt idx="14">
                  <c:v>0.39</c:v>
                </c:pt>
                <c:pt idx="15">
                  <c:v>0.47</c:v>
                </c:pt>
                <c:pt idx="16">
                  <c:v>0.56999999999999995</c:v>
                </c:pt>
                <c:pt idx="17">
                  <c:v>0.69</c:v>
                </c:pt>
                <c:pt idx="18">
                  <c:v>0.83</c:v>
                </c:pt>
                <c:pt idx="19">
                  <c:v>0.97</c:v>
                </c:pt>
                <c:pt idx="20">
                  <c:v>1.1200000000000001</c:v>
                </c:pt>
                <c:pt idx="21">
                  <c:v>1.27</c:v>
                </c:pt>
                <c:pt idx="22">
                  <c:v>1.42</c:v>
                </c:pt>
                <c:pt idx="23">
                  <c:v>1.58</c:v>
                </c:pt>
                <c:pt idx="24">
                  <c:v>1.73</c:v>
                </c:pt>
                <c:pt idx="25">
                  <c:v>1.88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9CB-42B2-8685-A15F983BA691}"/>
            </c:ext>
          </c:extLst>
        </c:ser>
        <c:ser>
          <c:idx val="5"/>
          <c:order val="8"/>
          <c:tx>
            <c:strRef>
              <c:f>MadeinAotearoa!$A$168</c:f>
              <c:strCache>
                <c:ptCount val="1"/>
                <c:pt idx="0">
                  <c:v>Offshore Wind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cat>
            <c:multiLvlStrRef>
              <c:f>#REF!$B$1:$AA$1</c:f>
            </c:multiLvlStrRef>
          </c:cat>
          <c:val>
            <c:numRef>
              <c:f>MadeinAotearoa!$D$168:$AC$168</c:f>
              <c:numCache>
                <c:formatCode>0.00</c:formatCode>
                <c:ptCount val="2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0.5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1.5</c:v>
                </c:pt>
                <c:pt idx="21">
                  <c:v>2</c:v>
                </c:pt>
                <c:pt idx="22">
                  <c:v>2.5</c:v>
                </c:pt>
                <c:pt idx="23">
                  <c:v>2.5</c:v>
                </c:pt>
                <c:pt idx="24">
                  <c:v>2.5</c:v>
                </c:pt>
                <c:pt idx="25">
                  <c:v>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09CB-42B2-8685-A15F983BA691}"/>
            </c:ext>
          </c:extLst>
        </c:ser>
        <c:ser>
          <c:idx val="4"/>
          <c:order val="9"/>
          <c:tx>
            <c:strRef>
              <c:f>MadeinAotearoa!$A$167</c:f>
              <c:strCache>
                <c:ptCount val="1"/>
                <c:pt idx="0">
                  <c:v>Onshore Wind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multiLvlStrRef>
              <c:f>#REF!$B$1:$AA$1</c:f>
            </c:multiLvlStrRef>
          </c:cat>
          <c:val>
            <c:numRef>
              <c:f>MadeinAotearoa!$D$167:$AC$167</c:f>
              <c:numCache>
                <c:formatCode>0.00</c:formatCode>
                <c:ptCount val="26"/>
                <c:pt idx="0">
                  <c:v>1.23</c:v>
                </c:pt>
                <c:pt idx="1">
                  <c:v>1.46</c:v>
                </c:pt>
                <c:pt idx="2">
                  <c:v>1.46</c:v>
                </c:pt>
                <c:pt idx="3">
                  <c:v>1.61</c:v>
                </c:pt>
                <c:pt idx="4">
                  <c:v>2.5099999999999998</c:v>
                </c:pt>
                <c:pt idx="5">
                  <c:v>2.66</c:v>
                </c:pt>
                <c:pt idx="6">
                  <c:v>3.06</c:v>
                </c:pt>
                <c:pt idx="7">
                  <c:v>3.39</c:v>
                </c:pt>
                <c:pt idx="8">
                  <c:v>3.39</c:v>
                </c:pt>
                <c:pt idx="9">
                  <c:v>3.52</c:v>
                </c:pt>
                <c:pt idx="10">
                  <c:v>3.64</c:v>
                </c:pt>
                <c:pt idx="11">
                  <c:v>3.64</c:v>
                </c:pt>
                <c:pt idx="12">
                  <c:v>3.69</c:v>
                </c:pt>
                <c:pt idx="13">
                  <c:v>3.69</c:v>
                </c:pt>
                <c:pt idx="14">
                  <c:v>3.76</c:v>
                </c:pt>
                <c:pt idx="15">
                  <c:v>4.6500000000000004</c:v>
                </c:pt>
                <c:pt idx="16">
                  <c:v>4.68</c:v>
                </c:pt>
                <c:pt idx="17">
                  <c:v>4.68</c:v>
                </c:pt>
                <c:pt idx="18">
                  <c:v>4.68</c:v>
                </c:pt>
                <c:pt idx="19">
                  <c:v>5.58</c:v>
                </c:pt>
                <c:pt idx="20">
                  <c:v>5.58</c:v>
                </c:pt>
                <c:pt idx="21">
                  <c:v>5.58</c:v>
                </c:pt>
                <c:pt idx="22">
                  <c:v>5.58</c:v>
                </c:pt>
                <c:pt idx="23">
                  <c:v>5.58</c:v>
                </c:pt>
                <c:pt idx="24">
                  <c:v>5.58</c:v>
                </c:pt>
                <c:pt idx="25">
                  <c:v>5.58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9CB-42B2-8685-A15F983BA691}"/>
            </c:ext>
          </c:extLst>
        </c:ser>
        <c:ser>
          <c:idx val="3"/>
          <c:order val="10"/>
          <c:tx>
            <c:strRef>
              <c:f>MadeinAotearoa!$A$166</c:f>
              <c:strCache>
                <c:ptCount val="1"/>
                <c:pt idx="0">
                  <c:v>Grid Scale Solar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#REF!$B$1:$AA$1</c:f>
            </c:multiLvlStrRef>
          </c:cat>
          <c:val>
            <c:numRef>
              <c:f>MadeinAotearoa!$D$166:$AC$166</c:f>
              <c:numCache>
                <c:formatCode>0.00</c:formatCode>
                <c:ptCount val="26"/>
                <c:pt idx="0">
                  <c:v>0.23</c:v>
                </c:pt>
                <c:pt idx="1">
                  <c:v>0.8</c:v>
                </c:pt>
                <c:pt idx="2">
                  <c:v>0.93</c:v>
                </c:pt>
                <c:pt idx="3">
                  <c:v>0.93</c:v>
                </c:pt>
                <c:pt idx="4">
                  <c:v>1.1200000000000001</c:v>
                </c:pt>
                <c:pt idx="5">
                  <c:v>1.88</c:v>
                </c:pt>
                <c:pt idx="6">
                  <c:v>1.88</c:v>
                </c:pt>
                <c:pt idx="7">
                  <c:v>2.0499999999999998</c:v>
                </c:pt>
                <c:pt idx="8">
                  <c:v>2.75</c:v>
                </c:pt>
                <c:pt idx="9">
                  <c:v>2.97</c:v>
                </c:pt>
                <c:pt idx="10">
                  <c:v>3.83</c:v>
                </c:pt>
                <c:pt idx="11">
                  <c:v>4.38</c:v>
                </c:pt>
                <c:pt idx="12">
                  <c:v>4.7300000000000004</c:v>
                </c:pt>
                <c:pt idx="13">
                  <c:v>4.7300000000000004</c:v>
                </c:pt>
                <c:pt idx="14">
                  <c:v>4.7300000000000004</c:v>
                </c:pt>
                <c:pt idx="15">
                  <c:v>5.28</c:v>
                </c:pt>
                <c:pt idx="16">
                  <c:v>5.28</c:v>
                </c:pt>
                <c:pt idx="17">
                  <c:v>5.28</c:v>
                </c:pt>
                <c:pt idx="18">
                  <c:v>5.28</c:v>
                </c:pt>
                <c:pt idx="19">
                  <c:v>5.98</c:v>
                </c:pt>
                <c:pt idx="20">
                  <c:v>5.98</c:v>
                </c:pt>
                <c:pt idx="21">
                  <c:v>6.35</c:v>
                </c:pt>
                <c:pt idx="22">
                  <c:v>6.44</c:v>
                </c:pt>
                <c:pt idx="23">
                  <c:v>10.91</c:v>
                </c:pt>
                <c:pt idx="24">
                  <c:v>11.44</c:v>
                </c:pt>
                <c:pt idx="25">
                  <c:v>11.44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09CB-42B2-8685-A15F983BA691}"/>
            </c:ext>
          </c:extLst>
        </c:ser>
        <c:ser>
          <c:idx val="2"/>
          <c:order val="11"/>
          <c:tx>
            <c:strRef>
              <c:f>MadeinAotearoa!$A$165</c:f>
              <c:strCache>
                <c:ptCount val="1"/>
                <c:pt idx="0">
                  <c:v>Distributed Solar</c:v>
                </c:pt>
              </c:strCache>
            </c:strRef>
          </c:tx>
          <c:spPr>
            <a:solidFill>
              <a:schemeClr val="accent4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#REF!$B$1:$AA$1</c:f>
            </c:multiLvlStrRef>
          </c:cat>
          <c:val>
            <c:numRef>
              <c:f>MadeinAotearoa!$D$165:$AC$165</c:f>
              <c:numCache>
                <c:formatCode>0.00</c:formatCode>
                <c:ptCount val="26"/>
                <c:pt idx="0">
                  <c:v>0.56000000000000005</c:v>
                </c:pt>
                <c:pt idx="1">
                  <c:v>0.61</c:v>
                </c:pt>
                <c:pt idx="2">
                  <c:v>0.65</c:v>
                </c:pt>
                <c:pt idx="3">
                  <c:v>0.7</c:v>
                </c:pt>
                <c:pt idx="4">
                  <c:v>0.76</c:v>
                </c:pt>
                <c:pt idx="5">
                  <c:v>0.82</c:v>
                </c:pt>
                <c:pt idx="6">
                  <c:v>0.89</c:v>
                </c:pt>
                <c:pt idx="7">
                  <c:v>0.97</c:v>
                </c:pt>
                <c:pt idx="8">
                  <c:v>1.05</c:v>
                </c:pt>
                <c:pt idx="9">
                  <c:v>1.1399999999999999</c:v>
                </c:pt>
                <c:pt idx="10">
                  <c:v>1.24</c:v>
                </c:pt>
                <c:pt idx="11">
                  <c:v>1.34</c:v>
                </c:pt>
                <c:pt idx="12">
                  <c:v>1.46</c:v>
                </c:pt>
                <c:pt idx="13">
                  <c:v>1.58</c:v>
                </c:pt>
                <c:pt idx="14">
                  <c:v>1.72</c:v>
                </c:pt>
                <c:pt idx="15">
                  <c:v>1.86</c:v>
                </c:pt>
                <c:pt idx="16">
                  <c:v>2.02</c:v>
                </c:pt>
                <c:pt idx="17">
                  <c:v>2.17</c:v>
                </c:pt>
                <c:pt idx="18">
                  <c:v>2.3199999999999998</c:v>
                </c:pt>
                <c:pt idx="19">
                  <c:v>2.4700000000000002</c:v>
                </c:pt>
                <c:pt idx="20">
                  <c:v>2.62</c:v>
                </c:pt>
                <c:pt idx="21">
                  <c:v>2.77</c:v>
                </c:pt>
                <c:pt idx="22">
                  <c:v>2.91</c:v>
                </c:pt>
                <c:pt idx="23">
                  <c:v>3.06</c:v>
                </c:pt>
                <c:pt idx="24">
                  <c:v>3.2</c:v>
                </c:pt>
                <c:pt idx="25">
                  <c:v>3.34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9CB-42B2-8685-A15F983BA6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418921008"/>
        <c:axId val="1418922448"/>
      </c:barChart>
      <c:lineChart>
        <c:grouping val="standard"/>
        <c:varyColors val="0"/>
        <c:ser>
          <c:idx val="0"/>
          <c:order val="0"/>
          <c:tx>
            <c:strRef>
              <c:f>MadeinAotearoa!$A$163</c:f>
              <c:strCache>
                <c:ptCount val="1"/>
                <c:pt idx="0">
                  <c:v>Peak Demand</c:v>
                </c:pt>
              </c:strCache>
            </c:strRef>
          </c:tx>
          <c:spPr>
            <a:ln w="28575" cap="rnd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MadeinAotearoa!$D$162:$AC$162</c:f>
              <c:numCache>
                <c:formatCode>General</c:formatCode>
                <c:ptCount val="2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</c:numCache>
            </c:numRef>
          </c:cat>
          <c:val>
            <c:numRef>
              <c:f>MadeinAotearoa!$D$163:$AC$163</c:f>
              <c:numCache>
                <c:formatCode>0.00</c:formatCode>
                <c:ptCount val="26"/>
                <c:pt idx="0">
                  <c:v>7.3625069999999999</c:v>
                </c:pt>
                <c:pt idx="1">
                  <c:v>7.6661140000000003</c:v>
                </c:pt>
                <c:pt idx="2">
                  <c:v>7.8818890000000001</c:v>
                </c:pt>
                <c:pt idx="3">
                  <c:v>8.0967749999999992</c:v>
                </c:pt>
                <c:pt idx="4">
                  <c:v>8.3361400000000003</c:v>
                </c:pt>
                <c:pt idx="5">
                  <c:v>8.6676939999999991</c:v>
                </c:pt>
                <c:pt idx="6">
                  <c:v>8.8887560000000008</c:v>
                </c:pt>
                <c:pt idx="7">
                  <c:v>9.0751980000000003</c:v>
                </c:pt>
                <c:pt idx="8">
                  <c:v>9.2688930000000003</c:v>
                </c:pt>
                <c:pt idx="9">
                  <c:v>9.4651049999999994</c:v>
                </c:pt>
                <c:pt idx="10">
                  <c:v>9.8320340000000002</c:v>
                </c:pt>
                <c:pt idx="11">
                  <c:v>10.049379999999999</c:v>
                </c:pt>
                <c:pt idx="12">
                  <c:v>10.27228</c:v>
                </c:pt>
                <c:pt idx="13">
                  <c:v>10.503970000000001</c:v>
                </c:pt>
                <c:pt idx="14">
                  <c:v>10.74836</c:v>
                </c:pt>
                <c:pt idx="15">
                  <c:v>11.173970000000001</c:v>
                </c:pt>
                <c:pt idx="16">
                  <c:v>11.42484</c:v>
                </c:pt>
                <c:pt idx="17">
                  <c:v>11.682919999999999</c:v>
                </c:pt>
                <c:pt idx="18">
                  <c:v>11.950049999999999</c:v>
                </c:pt>
                <c:pt idx="19">
                  <c:v>12.221959999999999</c:v>
                </c:pt>
                <c:pt idx="20">
                  <c:v>12.5366</c:v>
                </c:pt>
                <c:pt idx="21">
                  <c:v>12.841989999999999</c:v>
                </c:pt>
                <c:pt idx="22">
                  <c:v>13.14799</c:v>
                </c:pt>
                <c:pt idx="23">
                  <c:v>13.44496</c:v>
                </c:pt>
                <c:pt idx="24">
                  <c:v>13.726190000000001</c:v>
                </c:pt>
                <c:pt idx="25">
                  <c:v>13.992150000000001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09CB-42B2-8685-A15F983BA691}"/>
            </c:ext>
          </c:extLst>
        </c:ser>
        <c:ser>
          <c:idx val="1"/>
          <c:order val="1"/>
          <c:tx>
            <c:strRef>
              <c:f>MadeinAotearoa!$A$164</c:f>
              <c:strCache>
                <c:ptCount val="1"/>
                <c:pt idx="0">
                  <c:v>Dispatchable Capacity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MadeinAotearoa!$D$162:$AC$162</c:f>
              <c:numCache>
                <c:formatCode>General</c:formatCode>
                <c:ptCount val="2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</c:numCache>
            </c:numRef>
          </c:cat>
          <c:val>
            <c:numRef>
              <c:f>MadeinAotearoa!$D$164:$AC$164</c:f>
              <c:numCache>
                <c:formatCode>0.00</c:formatCode>
                <c:ptCount val="26"/>
                <c:pt idx="0">
                  <c:v>9.69</c:v>
                </c:pt>
                <c:pt idx="1">
                  <c:v>9.5</c:v>
                </c:pt>
                <c:pt idx="2">
                  <c:v>9.5399999999999991</c:v>
                </c:pt>
                <c:pt idx="3">
                  <c:v>9.5599999999999987</c:v>
                </c:pt>
                <c:pt idx="4">
                  <c:v>9.4600000000000009</c:v>
                </c:pt>
                <c:pt idx="5">
                  <c:v>9.4699999999999989</c:v>
                </c:pt>
                <c:pt idx="6">
                  <c:v>9.42</c:v>
                </c:pt>
                <c:pt idx="7">
                  <c:v>9.43</c:v>
                </c:pt>
                <c:pt idx="8">
                  <c:v>9.4500000000000011</c:v>
                </c:pt>
                <c:pt idx="9">
                  <c:v>9.4700000000000006</c:v>
                </c:pt>
                <c:pt idx="10">
                  <c:v>10.510000000000002</c:v>
                </c:pt>
                <c:pt idx="11">
                  <c:v>10.540000000000001</c:v>
                </c:pt>
                <c:pt idx="12">
                  <c:v>10.620000000000001</c:v>
                </c:pt>
                <c:pt idx="13">
                  <c:v>10.74</c:v>
                </c:pt>
                <c:pt idx="14">
                  <c:v>10.88</c:v>
                </c:pt>
                <c:pt idx="15">
                  <c:v>10.65</c:v>
                </c:pt>
                <c:pt idx="16">
                  <c:v>10.850000000000001</c:v>
                </c:pt>
                <c:pt idx="17">
                  <c:v>11.32</c:v>
                </c:pt>
                <c:pt idx="18">
                  <c:v>11.700000000000001</c:v>
                </c:pt>
                <c:pt idx="19">
                  <c:v>12.02</c:v>
                </c:pt>
                <c:pt idx="20">
                  <c:v>12.290000000000001</c:v>
                </c:pt>
                <c:pt idx="21">
                  <c:v>12.71</c:v>
                </c:pt>
                <c:pt idx="22">
                  <c:v>12.92</c:v>
                </c:pt>
                <c:pt idx="23">
                  <c:v>13.100000000000001</c:v>
                </c:pt>
                <c:pt idx="24">
                  <c:v>13.379999999999999</c:v>
                </c:pt>
                <c:pt idx="25">
                  <c:v>14.83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09CB-42B2-8685-A15F983BA6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8921008"/>
        <c:axId val="1418922448"/>
      </c:lineChart>
      <c:catAx>
        <c:axId val="14189210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18922448"/>
        <c:crosses val="autoZero"/>
        <c:auto val="1"/>
        <c:lblAlgn val="ctr"/>
        <c:lblOffset val="100"/>
        <c:noMultiLvlLbl val="0"/>
      </c:catAx>
      <c:valAx>
        <c:axId val="1418922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/>
                  <a:t>GW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189210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989303703703704"/>
          <c:y val="5.1601462885022133E-2"/>
          <c:w val="0.18280333333333335"/>
          <c:h val="0.921628787232452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NZ"/>
              <a:t>(a)</a:t>
            </a:r>
          </a:p>
        </c:rich>
      </c:tx>
      <c:layout>
        <c:manualLayout>
          <c:xMode val="edge"/>
          <c:yMode val="edge"/>
          <c:x val="8.7239552428054149E-3"/>
          <c:y val="2.069553805774277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676032014960215"/>
          <c:y val="6.5687645687645707E-2"/>
          <c:w val="0.70652647658946544"/>
          <c:h val="0.740576363765340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AotearoaIntelligence!$A$7</c:f>
              <c:strCache>
                <c:ptCount val="1"/>
                <c:pt idx="0">
                  <c:v>Solid fuels</c:v>
                </c:pt>
              </c:strCache>
            </c:strRef>
          </c:tx>
          <c:spPr>
            <a:solidFill>
              <a:srgbClr val="4A626F"/>
            </a:solidFill>
            <a:ln>
              <a:noFill/>
            </a:ln>
            <a:effectLst/>
          </c:spPr>
          <c:invertIfNegative val="0"/>
          <c:cat>
            <c:numRef>
              <c:f>AotearoaIntelligence!$D$6:$AC$6</c:f>
              <c:numCache>
                <c:formatCode>General</c:formatCode>
                <c:ptCount val="2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</c:numCache>
            </c:numRef>
          </c:cat>
          <c:val>
            <c:numRef>
              <c:f>AotearoaIntelligence!$D$7:$AC$7</c:f>
              <c:numCache>
                <c:formatCode>0.00</c:formatCode>
                <c:ptCount val="26"/>
                <c:pt idx="0">
                  <c:v>34.329065463898985</c:v>
                </c:pt>
                <c:pt idx="1">
                  <c:v>34.362979184390646</c:v>
                </c:pt>
                <c:pt idx="2">
                  <c:v>26.607002391650532</c:v>
                </c:pt>
                <c:pt idx="3">
                  <c:v>26.625120297072375</c:v>
                </c:pt>
                <c:pt idx="4">
                  <c:v>26.543289084832303</c:v>
                </c:pt>
                <c:pt idx="5">
                  <c:v>26.430669428546079</c:v>
                </c:pt>
                <c:pt idx="6">
                  <c:v>26.317675682693991</c:v>
                </c:pt>
                <c:pt idx="7">
                  <c:v>26.160157665925873</c:v>
                </c:pt>
                <c:pt idx="8">
                  <c:v>25.929024274562995</c:v>
                </c:pt>
                <c:pt idx="9">
                  <c:v>25.589464656196732</c:v>
                </c:pt>
                <c:pt idx="10">
                  <c:v>25.11112545304173</c:v>
                </c:pt>
                <c:pt idx="11">
                  <c:v>24.464173259435476</c:v>
                </c:pt>
                <c:pt idx="12">
                  <c:v>23.649755077507336</c:v>
                </c:pt>
                <c:pt idx="13">
                  <c:v>22.651761057613374</c:v>
                </c:pt>
                <c:pt idx="14">
                  <c:v>21.482820276587979</c:v>
                </c:pt>
                <c:pt idx="15">
                  <c:v>20.197340258527955</c:v>
                </c:pt>
                <c:pt idx="16">
                  <c:v>18.814565957701404</c:v>
                </c:pt>
                <c:pt idx="17">
                  <c:v>17.410344425340952</c:v>
                </c:pt>
                <c:pt idx="18">
                  <c:v>16.057082320095279</c:v>
                </c:pt>
                <c:pt idx="19">
                  <c:v>14.820353450027868</c:v>
                </c:pt>
                <c:pt idx="20">
                  <c:v>13.733844280352942</c:v>
                </c:pt>
                <c:pt idx="21">
                  <c:v>12.819413451555876</c:v>
                </c:pt>
                <c:pt idx="22">
                  <c:v>12.063845082787374</c:v>
                </c:pt>
                <c:pt idx="23">
                  <c:v>11.455889744634908</c:v>
                </c:pt>
                <c:pt idx="24">
                  <c:v>10.979714767949137</c:v>
                </c:pt>
                <c:pt idx="25">
                  <c:v>10.612278873902556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3A-426A-BE8C-285B7244073B}"/>
            </c:ext>
          </c:extLst>
        </c:ser>
        <c:ser>
          <c:idx val="1"/>
          <c:order val="1"/>
          <c:tx>
            <c:strRef>
              <c:f>AotearoaIntelligence!$A$8</c:f>
              <c:strCache>
                <c:ptCount val="1"/>
                <c:pt idx="0">
                  <c:v>Natural gas</c:v>
                </c:pt>
              </c:strCache>
            </c:strRef>
          </c:tx>
          <c:spPr>
            <a:solidFill>
              <a:srgbClr val="00ADEF"/>
            </a:solidFill>
            <a:ln>
              <a:noFill/>
            </a:ln>
            <a:effectLst/>
          </c:spPr>
          <c:invertIfNegative val="0"/>
          <c:cat>
            <c:numRef>
              <c:f>AotearoaIntelligence!$D$6:$AC$6</c:f>
              <c:numCache>
                <c:formatCode>General</c:formatCode>
                <c:ptCount val="2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</c:numCache>
            </c:numRef>
          </c:cat>
          <c:val>
            <c:numRef>
              <c:f>AotearoaIntelligence!$D$8:$AC$8</c:f>
              <c:numCache>
                <c:formatCode>0.00</c:formatCode>
                <c:ptCount val="26"/>
                <c:pt idx="0">
                  <c:v>81.791702000591144</c:v>
                </c:pt>
                <c:pt idx="1">
                  <c:v>75.434732189883562</c:v>
                </c:pt>
                <c:pt idx="2">
                  <c:v>45.434276900582347</c:v>
                </c:pt>
                <c:pt idx="3">
                  <c:v>45.72149291660719</c:v>
                </c:pt>
                <c:pt idx="4">
                  <c:v>45.667184075792434</c:v>
                </c:pt>
                <c:pt idx="5">
                  <c:v>45.415821870371531</c:v>
                </c:pt>
                <c:pt idx="6">
                  <c:v>44.90460983166642</c:v>
                </c:pt>
                <c:pt idx="7">
                  <c:v>43.947939746084444</c:v>
                </c:pt>
                <c:pt idx="8">
                  <c:v>42.33954010527102</c:v>
                </c:pt>
                <c:pt idx="9">
                  <c:v>39.866224961759663</c:v>
                </c:pt>
                <c:pt idx="10">
                  <c:v>36.417736794881364</c:v>
                </c:pt>
                <c:pt idx="11">
                  <c:v>32.075028911597798</c:v>
                </c:pt>
                <c:pt idx="12">
                  <c:v>27.198285104510369</c:v>
                </c:pt>
                <c:pt idx="13">
                  <c:v>22.266861756016556</c:v>
                </c:pt>
                <c:pt idx="14">
                  <c:v>17.724238472989573</c:v>
                </c:pt>
                <c:pt idx="15">
                  <c:v>13.862510395839639</c:v>
                </c:pt>
                <c:pt idx="16">
                  <c:v>10.768195913384202</c:v>
                </c:pt>
                <c:pt idx="17">
                  <c:v>8.4182538011329413</c:v>
                </c:pt>
                <c:pt idx="18">
                  <c:v>6.7063630239839389</c:v>
                </c:pt>
                <c:pt idx="19">
                  <c:v>5.4987261122525863</c:v>
                </c:pt>
                <c:pt idx="20">
                  <c:v>4.6646681518577084</c:v>
                </c:pt>
                <c:pt idx="21">
                  <c:v>4.0949255712294548</c:v>
                </c:pt>
                <c:pt idx="22">
                  <c:v>3.7101000598803977</c:v>
                </c:pt>
                <c:pt idx="23">
                  <c:v>3.4514871507841955</c:v>
                </c:pt>
                <c:pt idx="24">
                  <c:v>3.2780457480242688</c:v>
                </c:pt>
                <c:pt idx="25">
                  <c:v>3.1614452209614159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73A-426A-BE8C-285B7244073B}"/>
            </c:ext>
          </c:extLst>
        </c:ser>
        <c:ser>
          <c:idx val="2"/>
          <c:order val="2"/>
          <c:tx>
            <c:strRef>
              <c:f>AotearoaIntelligence!$A$9</c:f>
              <c:strCache>
                <c:ptCount val="1"/>
                <c:pt idx="0">
                  <c:v>Renewables</c:v>
                </c:pt>
              </c:strCache>
            </c:strRef>
          </c:tx>
          <c:spPr>
            <a:solidFill>
              <a:srgbClr val="99CA3B"/>
            </a:solidFill>
            <a:ln>
              <a:noFill/>
            </a:ln>
            <a:effectLst/>
          </c:spPr>
          <c:invertIfNegative val="0"/>
          <c:cat>
            <c:numRef>
              <c:f>AotearoaIntelligence!$D$6:$AC$6</c:f>
              <c:numCache>
                <c:formatCode>General</c:formatCode>
                <c:ptCount val="2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</c:numCache>
            </c:numRef>
          </c:cat>
          <c:val>
            <c:numRef>
              <c:f>AotearoaIntelligence!$D$9:$AC$9</c:f>
              <c:numCache>
                <c:formatCode>0.00</c:formatCode>
                <c:ptCount val="26"/>
                <c:pt idx="0">
                  <c:v>8.0221553597904727</c:v>
                </c:pt>
                <c:pt idx="1">
                  <c:v>8.1178922460503156</c:v>
                </c:pt>
                <c:pt idx="2">
                  <c:v>8.2131402077781228</c:v>
                </c:pt>
                <c:pt idx="3">
                  <c:v>8.3082564757870134</c:v>
                </c:pt>
                <c:pt idx="4">
                  <c:v>8.404525261523597</c:v>
                </c:pt>
                <c:pt idx="5">
                  <c:v>8.501006185313047</c:v>
                </c:pt>
                <c:pt idx="6">
                  <c:v>8.5955339362870724</c:v>
                </c:pt>
                <c:pt idx="7">
                  <c:v>8.6886596846546578</c:v>
                </c:pt>
                <c:pt idx="8">
                  <c:v>8.7788503337585464</c:v>
                </c:pt>
                <c:pt idx="9">
                  <c:v>8.8649388280113683</c:v>
                </c:pt>
                <c:pt idx="10">
                  <c:v>8.9514238785032862</c:v>
                </c:pt>
                <c:pt idx="11">
                  <c:v>9.0391366324141789</c:v>
                </c:pt>
                <c:pt idx="12">
                  <c:v>9.1224203229022258</c:v>
                </c:pt>
                <c:pt idx="13">
                  <c:v>9.2048341968749057</c:v>
                </c:pt>
                <c:pt idx="14">
                  <c:v>9.2877474661157873</c:v>
                </c:pt>
                <c:pt idx="15">
                  <c:v>9.3703570985293982</c:v>
                </c:pt>
                <c:pt idx="16">
                  <c:v>9.4550676319366644</c:v>
                </c:pt>
                <c:pt idx="17">
                  <c:v>9.5425307875670047</c:v>
                </c:pt>
                <c:pt idx="18">
                  <c:v>9.6338595771567963</c:v>
                </c:pt>
                <c:pt idx="19">
                  <c:v>9.7251989990240322</c:v>
                </c:pt>
                <c:pt idx="20">
                  <c:v>9.8153494881408623</c:v>
                </c:pt>
                <c:pt idx="21">
                  <c:v>9.887143547761168</c:v>
                </c:pt>
                <c:pt idx="22">
                  <c:v>9.9669667941649962</c:v>
                </c:pt>
                <c:pt idx="23">
                  <c:v>10.057339810611357</c:v>
                </c:pt>
                <c:pt idx="24">
                  <c:v>10.161617897826892</c:v>
                </c:pt>
                <c:pt idx="25">
                  <c:v>10.273449094765363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73A-426A-BE8C-285B7244073B}"/>
            </c:ext>
          </c:extLst>
        </c:ser>
        <c:ser>
          <c:idx val="3"/>
          <c:order val="3"/>
          <c:tx>
            <c:strRef>
              <c:f>AotearoaIntelligence!$A$10</c:f>
              <c:strCache>
                <c:ptCount val="1"/>
                <c:pt idx="0">
                  <c:v>Biomass</c:v>
                </c:pt>
              </c:strCache>
            </c:strRef>
          </c:tx>
          <c:spPr>
            <a:solidFill>
              <a:srgbClr val="F6D00D"/>
            </a:solidFill>
            <a:ln>
              <a:noFill/>
            </a:ln>
            <a:effectLst/>
          </c:spPr>
          <c:invertIfNegative val="0"/>
          <c:cat>
            <c:numRef>
              <c:f>AotearoaIntelligence!$D$6:$AC$6</c:f>
              <c:numCache>
                <c:formatCode>General</c:formatCode>
                <c:ptCount val="2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</c:numCache>
            </c:numRef>
          </c:cat>
          <c:val>
            <c:numRef>
              <c:f>AotearoaIntelligence!$D$10:$AC$10</c:f>
              <c:numCache>
                <c:formatCode>0.00</c:formatCode>
                <c:ptCount val="26"/>
                <c:pt idx="0">
                  <c:v>32.154467242004088</c:v>
                </c:pt>
                <c:pt idx="1">
                  <c:v>32.453589640341775</c:v>
                </c:pt>
                <c:pt idx="2">
                  <c:v>32.735927443327931</c:v>
                </c:pt>
                <c:pt idx="3">
                  <c:v>33.007007031763095</c:v>
                </c:pt>
                <c:pt idx="4">
                  <c:v>33.295962895844269</c:v>
                </c:pt>
                <c:pt idx="5">
                  <c:v>33.616317136915576</c:v>
                </c:pt>
                <c:pt idx="6">
                  <c:v>34.001681272960958</c:v>
                </c:pt>
                <c:pt idx="7">
                  <c:v>34.508023939318932</c:v>
                </c:pt>
                <c:pt idx="8">
                  <c:v>35.194030928512845</c:v>
                </c:pt>
                <c:pt idx="9">
                  <c:v>36.119860870599915</c:v>
                </c:pt>
                <c:pt idx="10">
                  <c:v>37.358923198666929</c:v>
                </c:pt>
                <c:pt idx="11">
                  <c:v>38.968354932562043</c:v>
                </c:pt>
                <c:pt idx="12">
                  <c:v>40.882679747882001</c:v>
                </c:pt>
                <c:pt idx="13">
                  <c:v>43.020146499349281</c:v>
                </c:pt>
                <c:pt idx="14">
                  <c:v>45.234619608806966</c:v>
                </c:pt>
                <c:pt idx="15">
                  <c:v>47.378814774006315</c:v>
                </c:pt>
                <c:pt idx="16">
                  <c:v>49.327174301060012</c:v>
                </c:pt>
                <c:pt idx="17">
                  <c:v>51.031714615356783</c:v>
                </c:pt>
                <c:pt idx="18">
                  <c:v>52.499379458400007</c:v>
                </c:pt>
                <c:pt idx="19">
                  <c:v>53.71341222414879</c:v>
                </c:pt>
                <c:pt idx="20">
                  <c:v>54.732117276749278</c:v>
                </c:pt>
                <c:pt idx="21">
                  <c:v>55.609354884074882</c:v>
                </c:pt>
                <c:pt idx="22">
                  <c:v>56.380189279196529</c:v>
                </c:pt>
                <c:pt idx="23">
                  <c:v>57.070222234076063</c:v>
                </c:pt>
                <c:pt idx="24">
                  <c:v>57.714973515524434</c:v>
                </c:pt>
                <c:pt idx="25">
                  <c:v>58.287277466942044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73A-426A-BE8C-285B7244073B}"/>
            </c:ext>
          </c:extLst>
        </c:ser>
        <c:ser>
          <c:idx val="4"/>
          <c:order val="4"/>
          <c:tx>
            <c:strRef>
              <c:f>AotearoaIntelligence!$A$11</c:f>
              <c:strCache>
                <c:ptCount val="1"/>
                <c:pt idx="0">
                  <c:v>Electricity</c:v>
                </c:pt>
              </c:strCache>
            </c:strRef>
          </c:tx>
          <c:spPr>
            <a:solidFill>
              <a:srgbClr val="028442"/>
            </a:solidFill>
            <a:ln>
              <a:noFill/>
            </a:ln>
            <a:effectLst/>
          </c:spPr>
          <c:invertIfNegative val="0"/>
          <c:cat>
            <c:numRef>
              <c:f>AotearoaIntelligence!$D$6:$AC$6</c:f>
              <c:numCache>
                <c:formatCode>General</c:formatCode>
                <c:ptCount val="2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</c:numCache>
            </c:numRef>
          </c:cat>
          <c:val>
            <c:numRef>
              <c:f>AotearoaIntelligence!$D$11:$AC$11</c:f>
              <c:numCache>
                <c:formatCode>0.00</c:formatCode>
                <c:ptCount val="26"/>
                <c:pt idx="0">
                  <c:v>143.62055247346754</c:v>
                </c:pt>
                <c:pt idx="1">
                  <c:v>146.03064136733332</c:v>
                </c:pt>
                <c:pt idx="2">
                  <c:v>149.3523895465562</c:v>
                </c:pt>
                <c:pt idx="3">
                  <c:v>152.11051407574698</c:v>
                </c:pt>
                <c:pt idx="4">
                  <c:v>156.38080319973895</c:v>
                </c:pt>
                <c:pt idx="5">
                  <c:v>162.65723927361122</c:v>
                </c:pt>
                <c:pt idx="6">
                  <c:v>166.34340880413822</c:v>
                </c:pt>
                <c:pt idx="7">
                  <c:v>171.48555602030893</c:v>
                </c:pt>
                <c:pt idx="8">
                  <c:v>175.96098240006162</c:v>
                </c:pt>
                <c:pt idx="9">
                  <c:v>180.96197046101801</c:v>
                </c:pt>
                <c:pt idx="10">
                  <c:v>189.44149718962888</c:v>
                </c:pt>
                <c:pt idx="11">
                  <c:v>194.38586849689597</c:v>
                </c:pt>
                <c:pt idx="12">
                  <c:v>199.66364984883967</c:v>
                </c:pt>
                <c:pt idx="13">
                  <c:v>206.17176371527128</c:v>
                </c:pt>
                <c:pt idx="14">
                  <c:v>211.53646646890707</c:v>
                </c:pt>
                <c:pt idx="15">
                  <c:v>216.81113427659287</c:v>
                </c:pt>
                <c:pt idx="16">
                  <c:v>222.99598819518224</c:v>
                </c:pt>
                <c:pt idx="17">
                  <c:v>227.88426131751498</c:v>
                </c:pt>
                <c:pt idx="18">
                  <c:v>233.67918053118942</c:v>
                </c:pt>
                <c:pt idx="19">
                  <c:v>238.13966963760885</c:v>
                </c:pt>
                <c:pt idx="20">
                  <c:v>243.51903869074869</c:v>
                </c:pt>
                <c:pt idx="21">
                  <c:v>247.27895939943335</c:v>
                </c:pt>
                <c:pt idx="22">
                  <c:v>251.93312070502219</c:v>
                </c:pt>
                <c:pt idx="23">
                  <c:v>255.29220850148391</c:v>
                </c:pt>
                <c:pt idx="24">
                  <c:v>258.47167214681377</c:v>
                </c:pt>
                <c:pt idx="25">
                  <c:v>262.64071677147064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73A-426A-BE8C-285B7244073B}"/>
            </c:ext>
          </c:extLst>
        </c:ser>
        <c:ser>
          <c:idx val="5"/>
          <c:order val="5"/>
          <c:tx>
            <c:strRef>
              <c:f>AotearoaIntelligence!$A$12</c:f>
              <c:strCache>
                <c:ptCount val="1"/>
                <c:pt idx="0">
                  <c:v>Oil products</c:v>
                </c:pt>
              </c:strCache>
            </c:strRef>
          </c:tx>
          <c:spPr>
            <a:solidFill>
              <a:srgbClr val="EC7D2E"/>
            </a:solidFill>
            <a:ln>
              <a:noFill/>
            </a:ln>
            <a:effectLst/>
          </c:spPr>
          <c:invertIfNegative val="0"/>
          <c:cat>
            <c:numRef>
              <c:f>AotearoaIntelligence!$D$6:$AC$6</c:f>
              <c:numCache>
                <c:formatCode>General</c:formatCode>
                <c:ptCount val="2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</c:numCache>
            </c:numRef>
          </c:cat>
          <c:val>
            <c:numRef>
              <c:f>AotearoaIntelligence!$D$12:$AC$12</c:f>
              <c:numCache>
                <c:formatCode>0.00</c:formatCode>
                <c:ptCount val="26"/>
                <c:pt idx="0">
                  <c:v>306.74803486369927</c:v>
                </c:pt>
                <c:pt idx="1">
                  <c:v>308.06013073948395</c:v>
                </c:pt>
                <c:pt idx="2">
                  <c:v>309.33618043871121</c:v>
                </c:pt>
                <c:pt idx="3">
                  <c:v>310.53648165614527</c:v>
                </c:pt>
                <c:pt idx="4">
                  <c:v>311.62808042721014</c:v>
                </c:pt>
                <c:pt idx="5">
                  <c:v>312.54612651856655</c:v>
                </c:pt>
                <c:pt idx="6">
                  <c:v>313.22979052950393</c:v>
                </c:pt>
                <c:pt idx="7">
                  <c:v>313.57184425640622</c:v>
                </c:pt>
                <c:pt idx="8">
                  <c:v>313.437792900766</c:v>
                </c:pt>
                <c:pt idx="9">
                  <c:v>312.75848835510135</c:v>
                </c:pt>
                <c:pt idx="10">
                  <c:v>311.4857391864233</c:v>
                </c:pt>
                <c:pt idx="11">
                  <c:v>309.30650382491888</c:v>
                </c:pt>
                <c:pt idx="12">
                  <c:v>306.44112003819123</c:v>
                </c:pt>
                <c:pt idx="13">
                  <c:v>302.83498337213416</c:v>
                </c:pt>
                <c:pt idx="14">
                  <c:v>298.44551242852555</c:v>
                </c:pt>
                <c:pt idx="15">
                  <c:v>293.27409004323999</c:v>
                </c:pt>
                <c:pt idx="16">
                  <c:v>287.29708057535333</c:v>
                </c:pt>
                <c:pt idx="17">
                  <c:v>280.54793601917333</c:v>
                </c:pt>
                <c:pt idx="18">
                  <c:v>273.03098792504085</c:v>
                </c:pt>
                <c:pt idx="19">
                  <c:v>265.0341047728009</c:v>
                </c:pt>
                <c:pt idx="20">
                  <c:v>256.35203462306686</c:v>
                </c:pt>
                <c:pt idx="21">
                  <c:v>247.11880559913743</c:v>
                </c:pt>
                <c:pt idx="22">
                  <c:v>237.78225564987429</c:v>
                </c:pt>
                <c:pt idx="23">
                  <c:v>228.7124392940224</c:v>
                </c:pt>
                <c:pt idx="24">
                  <c:v>220.31491167651183</c:v>
                </c:pt>
                <c:pt idx="25">
                  <c:v>212.70196075801346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73A-426A-BE8C-285B7244073B}"/>
            </c:ext>
          </c:extLst>
        </c:ser>
        <c:ser>
          <c:idx val="6"/>
          <c:order val="6"/>
          <c:tx>
            <c:strRef>
              <c:f>AotearoaIntelligence!$A$13</c:f>
              <c:strCache>
                <c:ptCount val="1"/>
                <c:pt idx="0">
                  <c:v>eFuels</c:v>
                </c:pt>
              </c:strCache>
            </c:strRef>
          </c:tx>
          <c:spPr>
            <a:solidFill>
              <a:srgbClr val="8051A0"/>
            </a:solidFill>
            <a:ln>
              <a:noFill/>
            </a:ln>
            <a:effectLst/>
          </c:spPr>
          <c:invertIfNegative val="0"/>
          <c:cat>
            <c:numRef>
              <c:f>AotearoaIntelligence!$D$6:$AC$6</c:f>
              <c:numCache>
                <c:formatCode>General</c:formatCode>
                <c:ptCount val="2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</c:numCache>
            </c:numRef>
          </c:cat>
          <c:val>
            <c:numRef>
              <c:f>AotearoaIntelligence!$D$13:$AC$13</c:f>
              <c:numCache>
                <c:formatCode>0.00</c:formatCode>
                <c:ptCount val="2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1.9354115424224692E-2</c:v>
                </c:pt>
                <c:pt idx="5">
                  <c:v>4.6354733683917099E-2</c:v>
                </c:pt>
                <c:pt idx="6">
                  <c:v>8.3881476772794006E-2</c:v>
                </c:pt>
                <c:pt idx="7">
                  <c:v>0.13568101785628808</c:v>
                </c:pt>
                <c:pt idx="8">
                  <c:v>0.20646383381263478</c:v>
                </c:pt>
                <c:pt idx="9">
                  <c:v>0.30263526349285325</c:v>
                </c:pt>
                <c:pt idx="10">
                  <c:v>0.43232509094593158</c:v>
                </c:pt>
                <c:pt idx="11">
                  <c:v>0.74363042904223353</c:v>
                </c:pt>
                <c:pt idx="12">
                  <c:v>1.1832874204457411</c:v>
                </c:pt>
                <c:pt idx="13">
                  <c:v>1.8001503317404737</c:v>
                </c:pt>
                <c:pt idx="14">
                  <c:v>2.6594165942069883</c:v>
                </c:pt>
                <c:pt idx="15">
                  <c:v>3.8465488349573889</c:v>
                </c:pt>
                <c:pt idx="16">
                  <c:v>5.4673196977084544</c:v>
                </c:pt>
                <c:pt idx="17">
                  <c:v>7.6474564638164999</c:v>
                </c:pt>
                <c:pt idx="18">
                  <c:v>10.509262795591793</c:v>
                </c:pt>
                <c:pt idx="19">
                  <c:v>14.138503545193924</c:v>
                </c:pt>
                <c:pt idx="20">
                  <c:v>18.538244854035739</c:v>
                </c:pt>
                <c:pt idx="21">
                  <c:v>23.587606121419036</c:v>
                </c:pt>
                <c:pt idx="22">
                  <c:v>29.031891514254678</c:v>
                </c:pt>
                <c:pt idx="23">
                  <c:v>34.528270115929189</c:v>
                </c:pt>
                <c:pt idx="24">
                  <c:v>39.736922188338866</c:v>
                </c:pt>
                <c:pt idx="25">
                  <c:v>44.409642836299753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73A-426A-BE8C-285B724407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982373392"/>
        <c:axId val="982385872"/>
      </c:barChart>
      <c:catAx>
        <c:axId val="9823733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82385872"/>
        <c:crosses val="autoZero"/>
        <c:auto val="1"/>
        <c:lblAlgn val="ctr"/>
        <c:lblOffset val="100"/>
        <c:noMultiLvlLbl val="0"/>
      </c:catAx>
      <c:valAx>
        <c:axId val="982385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/>
                  <a:t>PJ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823733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(a)</a:t>
            </a:r>
          </a:p>
        </c:rich>
      </c:tx>
      <c:layout>
        <c:manualLayout>
          <c:xMode val="edge"/>
          <c:yMode val="edge"/>
          <c:x val="1.646499999999998E-2"/>
          <c:y val="3.1358024691358025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035407407407406"/>
          <c:y val="7.8395061728395068E-2"/>
          <c:w val="0.73252518518518506"/>
          <c:h val="0.7914759259259259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PatchworkNation!$A$67</c:f>
              <c:strCache>
                <c:ptCount val="1"/>
                <c:pt idx="0">
                  <c:v>Agriculture</c:v>
                </c:pt>
              </c:strCache>
            </c:strRef>
          </c:tx>
          <c:spPr>
            <a:solidFill>
              <a:srgbClr val="183E69"/>
            </a:solidFill>
            <a:ln>
              <a:noFill/>
            </a:ln>
            <a:effectLst/>
          </c:spPr>
          <c:invertIfNegative val="0"/>
          <c:cat>
            <c:numRef>
              <c:f>PatchworkNation!$B$66:$AC$66</c:f>
              <c:numCache>
                <c:formatCode>General</c:formatCode>
                <c:ptCount val="28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  <c:pt idx="13">
                  <c:v>2036</c:v>
                </c:pt>
                <c:pt idx="14">
                  <c:v>2037</c:v>
                </c:pt>
                <c:pt idx="15">
                  <c:v>2038</c:v>
                </c:pt>
                <c:pt idx="16">
                  <c:v>2039</c:v>
                </c:pt>
                <c:pt idx="17">
                  <c:v>2040</c:v>
                </c:pt>
                <c:pt idx="18">
                  <c:v>2041</c:v>
                </c:pt>
                <c:pt idx="19">
                  <c:v>2042</c:v>
                </c:pt>
                <c:pt idx="20">
                  <c:v>2043</c:v>
                </c:pt>
                <c:pt idx="21">
                  <c:v>2044</c:v>
                </c:pt>
                <c:pt idx="22">
                  <c:v>2045</c:v>
                </c:pt>
                <c:pt idx="23">
                  <c:v>2046</c:v>
                </c:pt>
                <c:pt idx="24">
                  <c:v>2047</c:v>
                </c:pt>
                <c:pt idx="25">
                  <c:v>2048</c:v>
                </c:pt>
                <c:pt idx="26">
                  <c:v>2049</c:v>
                </c:pt>
                <c:pt idx="27">
                  <c:v>2050</c:v>
                </c:pt>
              </c:numCache>
            </c:numRef>
          </c:cat>
          <c:val>
            <c:numRef>
              <c:f>PatchworkNation!$B$67:$AC$67</c:f>
              <c:numCache>
                <c:formatCode>0.00</c:formatCode>
                <c:ptCount val="28"/>
                <c:pt idx="0">
                  <c:v>2.5571692836110542</c:v>
                </c:pt>
                <c:pt idx="1">
                  <c:v>2.6136951504530943</c:v>
                </c:pt>
                <c:pt idx="2">
                  <c:v>2.6342351066831231</c:v>
                </c:pt>
                <c:pt idx="3">
                  <c:v>2.6203270046454792</c:v>
                </c:pt>
                <c:pt idx="4">
                  <c:v>2.608783299505367</c:v>
                </c:pt>
                <c:pt idx="5">
                  <c:v>2.5964684684713566</c:v>
                </c:pt>
                <c:pt idx="6">
                  <c:v>2.5899040480696978</c:v>
                </c:pt>
                <c:pt idx="7">
                  <c:v>2.586154058773463</c:v>
                </c:pt>
                <c:pt idx="8">
                  <c:v>2.5867188602759237</c:v>
                </c:pt>
                <c:pt idx="9">
                  <c:v>2.5908216481432351</c:v>
                </c:pt>
                <c:pt idx="10">
                  <c:v>2.6028493423914392</c:v>
                </c:pt>
                <c:pt idx="11">
                  <c:v>2.6207456378618348</c:v>
                </c:pt>
                <c:pt idx="12">
                  <c:v>2.6459769145837568</c:v>
                </c:pt>
                <c:pt idx="13">
                  <c:v>2.6814184259095177</c:v>
                </c:pt>
                <c:pt idx="14">
                  <c:v>2.7201473687736089</c:v>
                </c:pt>
                <c:pt idx="15">
                  <c:v>2.7580466861068214</c:v>
                </c:pt>
                <c:pt idx="16">
                  <c:v>2.7916960979633147</c:v>
                </c:pt>
                <c:pt idx="17">
                  <c:v>2.8209683659984091</c:v>
                </c:pt>
                <c:pt idx="18">
                  <c:v>2.8452731489411862</c:v>
                </c:pt>
                <c:pt idx="19">
                  <c:v>2.8694753079646369</c:v>
                </c:pt>
                <c:pt idx="20">
                  <c:v>2.892159368152964</c:v>
                </c:pt>
                <c:pt idx="21">
                  <c:v>2.9122341346256166</c:v>
                </c:pt>
                <c:pt idx="22">
                  <c:v>2.9347449594008435</c:v>
                </c:pt>
                <c:pt idx="23">
                  <c:v>2.9531280143233416</c:v>
                </c:pt>
                <c:pt idx="24">
                  <c:v>2.9682886685624341</c:v>
                </c:pt>
                <c:pt idx="25">
                  <c:v>2.9813651821936351</c:v>
                </c:pt>
                <c:pt idx="26">
                  <c:v>2.9940103507626112</c:v>
                </c:pt>
                <c:pt idx="27">
                  <c:v>3.0054610266876516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7E-42B3-BE3F-F5A608D04630}"/>
            </c:ext>
          </c:extLst>
        </c:ser>
        <c:ser>
          <c:idx val="1"/>
          <c:order val="1"/>
          <c:tx>
            <c:strRef>
              <c:f>PatchworkNation!$A$68</c:f>
              <c:strCache>
                <c:ptCount val="1"/>
                <c:pt idx="0">
                  <c:v>Commercial</c:v>
                </c:pt>
              </c:strCache>
            </c:strRef>
          </c:tx>
          <c:spPr>
            <a:solidFill>
              <a:srgbClr val="00879D"/>
            </a:solidFill>
            <a:ln>
              <a:noFill/>
            </a:ln>
            <a:effectLst/>
          </c:spPr>
          <c:invertIfNegative val="0"/>
          <c:cat>
            <c:numRef>
              <c:f>PatchworkNation!$B$66:$AC$66</c:f>
              <c:numCache>
                <c:formatCode>General</c:formatCode>
                <c:ptCount val="28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  <c:pt idx="13">
                  <c:v>2036</c:v>
                </c:pt>
                <c:pt idx="14">
                  <c:v>2037</c:v>
                </c:pt>
                <c:pt idx="15">
                  <c:v>2038</c:v>
                </c:pt>
                <c:pt idx="16">
                  <c:v>2039</c:v>
                </c:pt>
                <c:pt idx="17">
                  <c:v>2040</c:v>
                </c:pt>
                <c:pt idx="18">
                  <c:v>2041</c:v>
                </c:pt>
                <c:pt idx="19">
                  <c:v>2042</c:v>
                </c:pt>
                <c:pt idx="20">
                  <c:v>2043</c:v>
                </c:pt>
                <c:pt idx="21">
                  <c:v>2044</c:v>
                </c:pt>
                <c:pt idx="22">
                  <c:v>2045</c:v>
                </c:pt>
                <c:pt idx="23">
                  <c:v>2046</c:v>
                </c:pt>
                <c:pt idx="24">
                  <c:v>2047</c:v>
                </c:pt>
                <c:pt idx="25">
                  <c:v>2048</c:v>
                </c:pt>
                <c:pt idx="26">
                  <c:v>2049</c:v>
                </c:pt>
                <c:pt idx="27">
                  <c:v>2050</c:v>
                </c:pt>
              </c:numCache>
            </c:numRef>
          </c:cat>
          <c:val>
            <c:numRef>
              <c:f>PatchworkNation!$B$68:$AC$68</c:f>
              <c:numCache>
                <c:formatCode>0.00</c:formatCode>
                <c:ptCount val="28"/>
                <c:pt idx="0">
                  <c:v>9.4201980783320813</c:v>
                </c:pt>
                <c:pt idx="1">
                  <c:v>9.3664863172559834</c:v>
                </c:pt>
                <c:pt idx="2">
                  <c:v>9.6442687286069653</c:v>
                </c:pt>
                <c:pt idx="3">
                  <c:v>9.7447424167033319</c:v>
                </c:pt>
                <c:pt idx="4">
                  <c:v>10.022957560935795</c:v>
                </c:pt>
                <c:pt idx="5">
                  <c:v>10.099800829519101</c:v>
                </c:pt>
                <c:pt idx="6">
                  <c:v>10.382004969099734</c:v>
                </c:pt>
                <c:pt idx="7">
                  <c:v>10.488760161479648</c:v>
                </c:pt>
                <c:pt idx="8">
                  <c:v>10.791216364785091</c:v>
                </c:pt>
                <c:pt idx="9">
                  <c:v>10.926133236959327</c:v>
                </c:pt>
                <c:pt idx="10">
                  <c:v>11.26179712596818</c:v>
                </c:pt>
                <c:pt idx="11">
                  <c:v>11.429115134582181</c:v>
                </c:pt>
                <c:pt idx="12">
                  <c:v>11.791616895154174</c:v>
                </c:pt>
                <c:pt idx="13">
                  <c:v>11.977084083458781</c:v>
                </c:pt>
                <c:pt idx="14">
                  <c:v>12.167248312503917</c:v>
                </c:pt>
                <c:pt idx="15">
                  <c:v>12.358001000992456</c:v>
                </c:pt>
                <c:pt idx="16">
                  <c:v>12.544028787257965</c:v>
                </c:pt>
                <c:pt idx="17">
                  <c:v>12.728420030377622</c:v>
                </c:pt>
                <c:pt idx="18">
                  <c:v>12.906489227499199</c:v>
                </c:pt>
                <c:pt idx="19">
                  <c:v>13.072164757569274</c:v>
                </c:pt>
                <c:pt idx="20">
                  <c:v>13.22904455332546</c:v>
                </c:pt>
                <c:pt idx="21">
                  <c:v>13.376156728788629</c:v>
                </c:pt>
                <c:pt idx="22">
                  <c:v>13.695961499818804</c:v>
                </c:pt>
                <c:pt idx="23">
                  <c:v>13.822051071593364</c:v>
                </c:pt>
                <c:pt idx="24">
                  <c:v>13.940914750948503</c:v>
                </c:pt>
                <c:pt idx="25">
                  <c:v>14.053697274795924</c:v>
                </c:pt>
                <c:pt idx="26">
                  <c:v>14.162344303755544</c:v>
                </c:pt>
                <c:pt idx="27">
                  <c:v>14.268712609720845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B7E-42B3-BE3F-F5A608D04630}"/>
            </c:ext>
          </c:extLst>
        </c:ser>
        <c:ser>
          <c:idx val="2"/>
          <c:order val="2"/>
          <c:tx>
            <c:strRef>
              <c:f>PatchworkNation!$A$69</c:f>
              <c:strCache>
                <c:ptCount val="1"/>
                <c:pt idx="0">
                  <c:v>Industrial</c:v>
                </c:pt>
              </c:strCache>
            </c:strRef>
          </c:tx>
          <c:spPr>
            <a:solidFill>
              <a:srgbClr val="2AADE3"/>
            </a:solidFill>
            <a:ln>
              <a:noFill/>
            </a:ln>
            <a:effectLst/>
          </c:spPr>
          <c:invertIfNegative val="0"/>
          <c:cat>
            <c:numRef>
              <c:f>PatchworkNation!$B$66:$AC$66</c:f>
              <c:numCache>
                <c:formatCode>General</c:formatCode>
                <c:ptCount val="28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  <c:pt idx="13">
                  <c:v>2036</c:v>
                </c:pt>
                <c:pt idx="14">
                  <c:v>2037</c:v>
                </c:pt>
                <c:pt idx="15">
                  <c:v>2038</c:v>
                </c:pt>
                <c:pt idx="16">
                  <c:v>2039</c:v>
                </c:pt>
                <c:pt idx="17">
                  <c:v>2040</c:v>
                </c:pt>
                <c:pt idx="18">
                  <c:v>2041</c:v>
                </c:pt>
                <c:pt idx="19">
                  <c:v>2042</c:v>
                </c:pt>
                <c:pt idx="20">
                  <c:v>2043</c:v>
                </c:pt>
                <c:pt idx="21">
                  <c:v>2044</c:v>
                </c:pt>
                <c:pt idx="22">
                  <c:v>2045</c:v>
                </c:pt>
                <c:pt idx="23">
                  <c:v>2046</c:v>
                </c:pt>
                <c:pt idx="24">
                  <c:v>2047</c:v>
                </c:pt>
                <c:pt idx="25">
                  <c:v>2048</c:v>
                </c:pt>
                <c:pt idx="26">
                  <c:v>2049</c:v>
                </c:pt>
                <c:pt idx="27">
                  <c:v>2050</c:v>
                </c:pt>
              </c:numCache>
            </c:numRef>
          </c:cat>
          <c:val>
            <c:numRef>
              <c:f>PatchworkNation!$B$69:$AC$69</c:f>
              <c:numCache>
                <c:formatCode>0.00</c:formatCode>
                <c:ptCount val="28"/>
                <c:pt idx="0">
                  <c:v>13.204633642902159</c:v>
                </c:pt>
                <c:pt idx="1">
                  <c:v>13.028460668310894</c:v>
                </c:pt>
                <c:pt idx="2">
                  <c:v>13.499541606014196</c:v>
                </c:pt>
                <c:pt idx="3">
                  <c:v>13.529810510519338</c:v>
                </c:pt>
                <c:pt idx="4">
                  <c:v>13.767592496009943</c:v>
                </c:pt>
                <c:pt idx="5">
                  <c:v>13.80074573088412</c:v>
                </c:pt>
                <c:pt idx="6">
                  <c:v>13.897288017088698</c:v>
                </c:pt>
                <c:pt idx="7">
                  <c:v>14.016717475793556</c:v>
                </c:pt>
                <c:pt idx="8">
                  <c:v>14.168096723129892</c:v>
                </c:pt>
                <c:pt idx="9">
                  <c:v>14.355048520375227</c:v>
                </c:pt>
                <c:pt idx="10">
                  <c:v>14.584339019158532</c:v>
                </c:pt>
                <c:pt idx="11">
                  <c:v>14.859119086568597</c:v>
                </c:pt>
                <c:pt idx="12">
                  <c:v>15.183987015576621</c:v>
                </c:pt>
                <c:pt idx="13">
                  <c:v>15.561679143872183</c:v>
                </c:pt>
                <c:pt idx="14">
                  <c:v>15.972948663326894</c:v>
                </c:pt>
                <c:pt idx="15">
                  <c:v>16.387392625352565</c:v>
                </c:pt>
                <c:pt idx="16">
                  <c:v>16.772474753630576</c:v>
                </c:pt>
                <c:pt idx="17">
                  <c:v>17.1101911665227</c:v>
                </c:pt>
                <c:pt idx="18">
                  <c:v>17.390593104333334</c:v>
                </c:pt>
                <c:pt idx="19">
                  <c:v>17.622925549819865</c:v>
                </c:pt>
                <c:pt idx="20">
                  <c:v>17.815601675664833</c:v>
                </c:pt>
                <c:pt idx="21">
                  <c:v>17.976658405573243</c:v>
                </c:pt>
                <c:pt idx="22">
                  <c:v>18.118611637890822</c:v>
                </c:pt>
                <c:pt idx="23">
                  <c:v>18.231491220368575</c:v>
                </c:pt>
                <c:pt idx="24">
                  <c:v>18.31992803476728</c:v>
                </c:pt>
                <c:pt idx="25">
                  <c:v>18.38611959733861</c:v>
                </c:pt>
                <c:pt idx="26">
                  <c:v>18.436589777555962</c:v>
                </c:pt>
                <c:pt idx="27">
                  <c:v>18.472298447283958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B7E-42B3-BE3F-F5A608D04630}"/>
            </c:ext>
          </c:extLst>
        </c:ser>
        <c:ser>
          <c:idx val="3"/>
          <c:order val="3"/>
          <c:tx>
            <c:strRef>
              <c:f>PatchworkNation!$A$70</c:f>
              <c:strCache>
                <c:ptCount val="1"/>
                <c:pt idx="0">
                  <c:v>Residential</c:v>
                </c:pt>
              </c:strCache>
            </c:strRef>
          </c:tx>
          <c:spPr>
            <a:solidFill>
              <a:srgbClr val="028442"/>
            </a:solidFill>
            <a:ln>
              <a:noFill/>
            </a:ln>
            <a:effectLst/>
          </c:spPr>
          <c:invertIfNegative val="0"/>
          <c:cat>
            <c:numRef>
              <c:f>PatchworkNation!$B$66:$AC$66</c:f>
              <c:numCache>
                <c:formatCode>General</c:formatCode>
                <c:ptCount val="28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  <c:pt idx="13">
                  <c:v>2036</c:v>
                </c:pt>
                <c:pt idx="14">
                  <c:v>2037</c:v>
                </c:pt>
                <c:pt idx="15">
                  <c:v>2038</c:v>
                </c:pt>
                <c:pt idx="16">
                  <c:v>2039</c:v>
                </c:pt>
                <c:pt idx="17">
                  <c:v>2040</c:v>
                </c:pt>
                <c:pt idx="18">
                  <c:v>2041</c:v>
                </c:pt>
                <c:pt idx="19">
                  <c:v>2042</c:v>
                </c:pt>
                <c:pt idx="20">
                  <c:v>2043</c:v>
                </c:pt>
                <c:pt idx="21">
                  <c:v>2044</c:v>
                </c:pt>
                <c:pt idx="22">
                  <c:v>2045</c:v>
                </c:pt>
                <c:pt idx="23">
                  <c:v>2046</c:v>
                </c:pt>
                <c:pt idx="24">
                  <c:v>2047</c:v>
                </c:pt>
                <c:pt idx="25">
                  <c:v>2048</c:v>
                </c:pt>
                <c:pt idx="26">
                  <c:v>2049</c:v>
                </c:pt>
                <c:pt idx="27">
                  <c:v>2050</c:v>
                </c:pt>
              </c:numCache>
            </c:numRef>
          </c:cat>
          <c:val>
            <c:numRef>
              <c:f>PatchworkNation!$B$70:$AC$70</c:f>
              <c:numCache>
                <c:formatCode>0.00</c:formatCode>
                <c:ptCount val="28"/>
                <c:pt idx="0">
                  <c:v>13.237252890826888</c:v>
                </c:pt>
                <c:pt idx="1">
                  <c:v>13.311167657645676</c:v>
                </c:pt>
                <c:pt idx="2">
                  <c:v>13.386445003516897</c:v>
                </c:pt>
                <c:pt idx="3">
                  <c:v>13.472703670311876</c:v>
                </c:pt>
                <c:pt idx="4">
                  <c:v>13.563535278167054</c:v>
                </c:pt>
                <c:pt idx="5">
                  <c:v>13.66038921853848</c:v>
                </c:pt>
                <c:pt idx="6">
                  <c:v>13.760755191228425</c:v>
                </c:pt>
                <c:pt idx="7">
                  <c:v>13.865594893843619</c:v>
                </c:pt>
                <c:pt idx="8">
                  <c:v>13.976361768440388</c:v>
                </c:pt>
                <c:pt idx="9">
                  <c:v>14.097247207064029</c:v>
                </c:pt>
                <c:pt idx="10">
                  <c:v>14.235933521484634</c:v>
                </c:pt>
                <c:pt idx="11">
                  <c:v>14.403319358301216</c:v>
                </c:pt>
                <c:pt idx="12">
                  <c:v>14.609551510627897</c:v>
                </c:pt>
                <c:pt idx="13">
                  <c:v>14.858270929898964</c:v>
                </c:pt>
                <c:pt idx="14">
                  <c:v>15.136259859046962</c:v>
                </c:pt>
                <c:pt idx="15">
                  <c:v>15.415813039237827</c:v>
                </c:pt>
                <c:pt idx="16">
                  <c:v>15.668671493135324</c:v>
                </c:pt>
                <c:pt idx="17">
                  <c:v>15.881785234914274</c:v>
                </c:pt>
                <c:pt idx="18">
                  <c:v>16.057363184682771</c:v>
                </c:pt>
                <c:pt idx="19">
                  <c:v>16.202446272979721</c:v>
                </c:pt>
                <c:pt idx="20">
                  <c:v>16.325677997688032</c:v>
                </c:pt>
                <c:pt idx="21">
                  <c:v>16.433234408883678</c:v>
                </c:pt>
                <c:pt idx="22">
                  <c:v>16.530410989610864</c:v>
                </c:pt>
                <c:pt idx="23">
                  <c:v>16.621153599009485</c:v>
                </c:pt>
                <c:pt idx="24">
                  <c:v>16.707611450015552</c:v>
                </c:pt>
                <c:pt idx="25">
                  <c:v>16.791708835002197</c:v>
                </c:pt>
                <c:pt idx="26">
                  <c:v>16.87407653386672</c:v>
                </c:pt>
                <c:pt idx="27">
                  <c:v>16.955137812375906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B7E-42B3-BE3F-F5A608D04630}"/>
            </c:ext>
          </c:extLst>
        </c:ser>
        <c:ser>
          <c:idx val="4"/>
          <c:order val="4"/>
          <c:tx>
            <c:strRef>
              <c:f>PatchworkNation!$A$71</c:f>
              <c:strCache>
                <c:ptCount val="1"/>
                <c:pt idx="0">
                  <c:v>Transport</c:v>
                </c:pt>
              </c:strCache>
            </c:strRef>
          </c:tx>
          <c:spPr>
            <a:solidFill>
              <a:srgbClr val="93C954"/>
            </a:solidFill>
            <a:ln>
              <a:noFill/>
            </a:ln>
            <a:effectLst/>
          </c:spPr>
          <c:invertIfNegative val="0"/>
          <c:cat>
            <c:numRef>
              <c:f>PatchworkNation!$B$66:$AC$66</c:f>
              <c:numCache>
                <c:formatCode>General</c:formatCode>
                <c:ptCount val="28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  <c:pt idx="13">
                  <c:v>2036</c:v>
                </c:pt>
                <c:pt idx="14">
                  <c:v>2037</c:v>
                </c:pt>
                <c:pt idx="15">
                  <c:v>2038</c:v>
                </c:pt>
                <c:pt idx="16">
                  <c:v>2039</c:v>
                </c:pt>
                <c:pt idx="17">
                  <c:v>2040</c:v>
                </c:pt>
                <c:pt idx="18">
                  <c:v>2041</c:v>
                </c:pt>
                <c:pt idx="19">
                  <c:v>2042</c:v>
                </c:pt>
                <c:pt idx="20">
                  <c:v>2043</c:v>
                </c:pt>
                <c:pt idx="21">
                  <c:v>2044</c:v>
                </c:pt>
                <c:pt idx="22">
                  <c:v>2045</c:v>
                </c:pt>
                <c:pt idx="23">
                  <c:v>2046</c:v>
                </c:pt>
                <c:pt idx="24">
                  <c:v>2047</c:v>
                </c:pt>
                <c:pt idx="25">
                  <c:v>2048</c:v>
                </c:pt>
                <c:pt idx="26">
                  <c:v>2049</c:v>
                </c:pt>
                <c:pt idx="27">
                  <c:v>2050</c:v>
                </c:pt>
              </c:numCache>
            </c:numRef>
          </c:cat>
          <c:val>
            <c:numRef>
              <c:f>PatchworkNation!$B$71:$AC$71</c:f>
              <c:numCache>
                <c:formatCode>0.00</c:formatCode>
                <c:ptCount val="28"/>
                <c:pt idx="0">
                  <c:v>0.30254706863056591</c:v>
                </c:pt>
                <c:pt idx="1">
                  <c:v>0.33619442850706238</c:v>
                </c:pt>
                <c:pt idx="2">
                  <c:v>0.36721260574473441</c:v>
                </c:pt>
                <c:pt idx="3">
                  <c:v>0.40872644516128137</c:v>
                </c:pt>
                <c:pt idx="4">
                  <c:v>0.45253686508031615</c:v>
                </c:pt>
                <c:pt idx="5">
                  <c:v>0.49784411224270131</c:v>
                </c:pt>
                <c:pt idx="6">
                  <c:v>0.54639218768317643</c:v>
                </c:pt>
                <c:pt idx="7">
                  <c:v>0.59839705091953177</c:v>
                </c:pt>
                <c:pt idx="8">
                  <c:v>0.65589395702570674</c:v>
                </c:pt>
                <c:pt idx="9">
                  <c:v>0.71978603044688994</c:v>
                </c:pt>
                <c:pt idx="10">
                  <c:v>0.79138189073281995</c:v>
                </c:pt>
                <c:pt idx="11">
                  <c:v>0.87190441486536685</c:v>
                </c:pt>
                <c:pt idx="12">
                  <c:v>0.96194029791468216</c:v>
                </c:pt>
                <c:pt idx="13">
                  <c:v>1.0626888345228414</c:v>
                </c:pt>
                <c:pt idx="14">
                  <c:v>1.1744336375519329</c:v>
                </c:pt>
                <c:pt idx="15">
                  <c:v>1.2980242117719525</c:v>
                </c:pt>
                <c:pt idx="16">
                  <c:v>1.4337101038832922</c:v>
                </c:pt>
                <c:pt idx="17">
                  <c:v>1.5827535729197635</c:v>
                </c:pt>
                <c:pt idx="18">
                  <c:v>1.743242750139411</c:v>
                </c:pt>
                <c:pt idx="19">
                  <c:v>1.91290887422802</c:v>
                </c:pt>
                <c:pt idx="20">
                  <c:v>2.0918427416199989</c:v>
                </c:pt>
                <c:pt idx="21">
                  <c:v>2.279934538631692</c:v>
                </c:pt>
                <c:pt idx="22">
                  <c:v>2.4760212190610078</c:v>
                </c:pt>
                <c:pt idx="23">
                  <c:v>2.6784682529727348</c:v>
                </c:pt>
                <c:pt idx="24">
                  <c:v>2.8858657635607496</c:v>
                </c:pt>
                <c:pt idx="25">
                  <c:v>3.0971666283996475</c:v>
                </c:pt>
                <c:pt idx="26">
                  <c:v>3.2719284103258648</c:v>
                </c:pt>
                <c:pt idx="27">
                  <c:v>3.4513639452507858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B7E-42B3-BE3F-F5A608D046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36575903"/>
        <c:axId val="536570143"/>
      </c:barChart>
      <c:catAx>
        <c:axId val="5365759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6570143"/>
        <c:crosses val="autoZero"/>
        <c:auto val="1"/>
        <c:lblAlgn val="ctr"/>
        <c:lblOffset val="100"/>
        <c:noMultiLvlLbl val="0"/>
      </c:catAx>
      <c:valAx>
        <c:axId val="5365701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/>
                  <a:t>TWh 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65759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964925925925928"/>
          <c:y val="0.33463425925925933"/>
          <c:w val="0.14035074074074075"/>
          <c:h val="0.3307314814814814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NZ"/>
              <a:t>(b)</a:t>
            </a:r>
          </a:p>
        </c:rich>
      </c:tx>
      <c:layout>
        <c:manualLayout>
          <c:xMode val="edge"/>
          <c:yMode val="edge"/>
          <c:x val="1.0309629629629617E-2"/>
          <c:y val="1.6537962962962966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2676032014960215"/>
          <c:y val="6.5687645687645707E-2"/>
          <c:w val="0.6885325925925927"/>
          <c:h val="0.7281682098765431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AotearoaIntelligence!$A$37</c:f>
              <c:strCache>
                <c:ptCount val="1"/>
                <c:pt idx="0">
                  <c:v>Solid fuels</c:v>
                </c:pt>
              </c:strCache>
            </c:strRef>
          </c:tx>
          <c:spPr>
            <a:solidFill>
              <a:srgbClr val="4A626F"/>
            </a:solidFill>
            <a:ln>
              <a:noFill/>
            </a:ln>
            <a:effectLst/>
          </c:spPr>
          <c:invertIfNegative val="0"/>
          <c:cat>
            <c:numRef>
              <c:f>AotearoaIntelligence!$D$36:$AC$36</c:f>
              <c:numCache>
                <c:formatCode>General</c:formatCode>
                <c:ptCount val="2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</c:numCache>
            </c:numRef>
          </c:cat>
          <c:val>
            <c:numRef>
              <c:f>AotearoaIntelligence!$D$37:$AC$37</c:f>
              <c:numCache>
                <c:formatCode>0.00</c:formatCode>
                <c:ptCount val="26"/>
                <c:pt idx="0">
                  <c:v>15.194535495627179</c:v>
                </c:pt>
                <c:pt idx="1">
                  <c:v>15.22431679982615</c:v>
                </c:pt>
                <c:pt idx="2">
                  <c:v>15.237995760414176</c:v>
                </c:pt>
                <c:pt idx="3">
                  <c:v>15.255386134018657</c:v>
                </c:pt>
                <c:pt idx="4">
                  <c:v>15.193798233328103</c:v>
                </c:pt>
                <c:pt idx="5">
                  <c:v>15.107909471802426</c:v>
                </c:pt>
                <c:pt idx="6">
                  <c:v>15.021672140219643</c:v>
                </c:pt>
                <c:pt idx="7">
                  <c:v>14.900231545401059</c:v>
                </c:pt>
                <c:pt idx="8">
                  <c:v>14.72055040502007</c:v>
                </c:pt>
                <c:pt idx="9">
                  <c:v>14.455061486109908</c:v>
                </c:pt>
                <c:pt idx="10">
                  <c:v>14.079915490440971</c:v>
                </c:pt>
                <c:pt idx="11">
                  <c:v>13.570789620864492</c:v>
                </c:pt>
                <c:pt idx="12">
                  <c:v>12.929058140688685</c:v>
                </c:pt>
                <c:pt idx="13">
                  <c:v>12.142037999854354</c:v>
                </c:pt>
                <c:pt idx="14">
                  <c:v>11.219583715792174</c:v>
                </c:pt>
                <c:pt idx="15">
                  <c:v>10.20445647348086</c:v>
                </c:pt>
                <c:pt idx="16">
                  <c:v>9.1117021879097138</c:v>
                </c:pt>
                <c:pt idx="17">
                  <c:v>8.0011651826047991</c:v>
                </c:pt>
                <c:pt idx="18">
                  <c:v>6.9300122004916656</c:v>
                </c:pt>
                <c:pt idx="19">
                  <c:v>5.9501847599633173</c:v>
                </c:pt>
                <c:pt idx="20">
                  <c:v>5.088553708236895</c:v>
                </c:pt>
                <c:pt idx="21">
                  <c:v>4.3625164680978985</c:v>
                </c:pt>
                <c:pt idx="22">
                  <c:v>3.7622144193972198</c:v>
                </c:pt>
                <c:pt idx="23">
                  <c:v>3.2788309572824561</c:v>
                </c:pt>
                <c:pt idx="24">
                  <c:v>2.8998692410643874</c:v>
                </c:pt>
                <c:pt idx="25">
                  <c:v>2.6071224114288363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DD61-44D6-BC27-633398431640}"/>
            </c:ext>
          </c:extLst>
        </c:ser>
        <c:ser>
          <c:idx val="1"/>
          <c:order val="1"/>
          <c:tx>
            <c:strRef>
              <c:f>AotearoaIntelligence!$A$38</c:f>
              <c:strCache>
                <c:ptCount val="1"/>
                <c:pt idx="0">
                  <c:v>Natural gas</c:v>
                </c:pt>
              </c:strCache>
            </c:strRef>
          </c:tx>
          <c:spPr>
            <a:solidFill>
              <a:srgbClr val="00ADEF"/>
            </a:solidFill>
            <a:ln>
              <a:noFill/>
            </a:ln>
            <a:effectLst/>
          </c:spPr>
          <c:invertIfNegative val="0"/>
          <c:cat>
            <c:numRef>
              <c:f>AotearoaIntelligence!$D$36:$AC$36</c:f>
              <c:numCache>
                <c:formatCode>General</c:formatCode>
                <c:ptCount val="2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</c:numCache>
            </c:numRef>
          </c:cat>
          <c:val>
            <c:numRef>
              <c:f>AotearoaIntelligence!$D$38:$AC$38</c:f>
              <c:numCache>
                <c:formatCode>0.00</c:formatCode>
                <c:ptCount val="26"/>
                <c:pt idx="0">
                  <c:v>36.38465035238265</c:v>
                </c:pt>
                <c:pt idx="1">
                  <c:v>36.647697519756051</c:v>
                </c:pt>
                <c:pt idx="2">
                  <c:v>36.885143415143332</c:v>
                </c:pt>
                <c:pt idx="3">
                  <c:v>37.124216107935567</c:v>
                </c:pt>
                <c:pt idx="4">
                  <c:v>37.068905869983652</c:v>
                </c:pt>
                <c:pt idx="5">
                  <c:v>36.845677740826694</c:v>
                </c:pt>
                <c:pt idx="6">
                  <c:v>36.402855212935613</c:v>
                </c:pt>
                <c:pt idx="7">
                  <c:v>35.582944248283887</c:v>
                </c:pt>
                <c:pt idx="8">
                  <c:v>34.212076586749099</c:v>
                </c:pt>
                <c:pt idx="9">
                  <c:v>32.110526534872122</c:v>
                </c:pt>
                <c:pt idx="10">
                  <c:v>29.185124727897474</c:v>
                </c:pt>
                <c:pt idx="11">
                  <c:v>25.501898607786696</c:v>
                </c:pt>
                <c:pt idx="12">
                  <c:v>21.362006377748052</c:v>
                </c:pt>
                <c:pt idx="13">
                  <c:v>17.169531469715643</c:v>
                </c:pt>
                <c:pt idx="14">
                  <c:v>13.302883375660972</c:v>
                </c:pt>
                <c:pt idx="15">
                  <c:v>10.013937426821066</c:v>
                </c:pt>
                <c:pt idx="16">
                  <c:v>7.3777670026548368</c:v>
                </c:pt>
                <c:pt idx="17">
                  <c:v>5.3751993767225423</c:v>
                </c:pt>
                <c:pt idx="18">
                  <c:v>3.9158534241992227</c:v>
                </c:pt>
                <c:pt idx="19">
                  <c:v>2.8861420176508878</c:v>
                </c:pt>
                <c:pt idx="20">
                  <c:v>2.1754013984294023</c:v>
                </c:pt>
                <c:pt idx="21">
                  <c:v>1.6907258778382495</c:v>
                </c:pt>
                <c:pt idx="22">
                  <c:v>1.364737281381025</c:v>
                </c:pt>
                <c:pt idx="23">
                  <c:v>1.1473308907238591</c:v>
                </c:pt>
                <c:pt idx="24">
                  <c:v>1.0033578277710027</c:v>
                </c:pt>
                <c:pt idx="25">
                  <c:v>0.90847087016494232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DD61-44D6-BC27-633398431640}"/>
            </c:ext>
          </c:extLst>
        </c:ser>
        <c:ser>
          <c:idx val="2"/>
          <c:order val="2"/>
          <c:tx>
            <c:strRef>
              <c:f>AotearoaIntelligence!$A$39</c:f>
              <c:strCache>
                <c:ptCount val="1"/>
                <c:pt idx="0">
                  <c:v>Renewables</c:v>
                </c:pt>
              </c:strCache>
            </c:strRef>
          </c:tx>
          <c:spPr>
            <a:solidFill>
              <a:srgbClr val="99CA3B"/>
            </a:solidFill>
            <a:ln>
              <a:noFill/>
            </a:ln>
            <a:effectLst/>
          </c:spPr>
          <c:invertIfNegative val="0"/>
          <c:cat>
            <c:numRef>
              <c:f>AotearoaIntelligence!$D$36:$AC$36</c:f>
              <c:numCache>
                <c:formatCode>General</c:formatCode>
                <c:ptCount val="2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</c:numCache>
            </c:numRef>
          </c:cat>
          <c:val>
            <c:numRef>
              <c:f>AotearoaIntelligence!$D$39:$AC$39</c:f>
              <c:numCache>
                <c:formatCode>0.00</c:formatCode>
                <c:ptCount val="26"/>
                <c:pt idx="0">
                  <c:v>7.9971067110705896</c:v>
                </c:pt>
                <c:pt idx="1">
                  <c:v>8.0929741395392405</c:v>
                </c:pt>
                <c:pt idx="2">
                  <c:v>8.1883879430035638</c:v>
                </c:pt>
                <c:pt idx="3">
                  <c:v>8.2836575760437761</c:v>
                </c:pt>
                <c:pt idx="4">
                  <c:v>8.380101113762553</c:v>
                </c:pt>
                <c:pt idx="5">
                  <c:v>8.4767510799155694</c:v>
                </c:pt>
                <c:pt idx="6">
                  <c:v>8.5713606350551501</c:v>
                </c:pt>
                <c:pt idx="7">
                  <c:v>8.6645337156228006</c:v>
                </c:pt>
                <c:pt idx="8">
                  <c:v>8.7547543319269625</c:v>
                </c:pt>
                <c:pt idx="9">
                  <c:v>8.8408774378575501</c:v>
                </c:pt>
                <c:pt idx="10">
                  <c:v>8.9274035709041808</c:v>
                </c:pt>
                <c:pt idx="11">
                  <c:v>9.0151735974913798</c:v>
                </c:pt>
                <c:pt idx="12">
                  <c:v>9.0984957388819421</c:v>
                </c:pt>
                <c:pt idx="13">
                  <c:v>9.1809480708554805</c:v>
                </c:pt>
                <c:pt idx="14">
                  <c:v>9.2639001878444081</c:v>
                </c:pt>
                <c:pt idx="15">
                  <c:v>9.34648847701785</c:v>
                </c:pt>
                <c:pt idx="16">
                  <c:v>9.4312210223400097</c:v>
                </c:pt>
                <c:pt idx="17">
                  <c:v>9.5187350975285216</c:v>
                </c:pt>
                <c:pt idx="18">
                  <c:v>9.6098352669369245</c:v>
                </c:pt>
                <c:pt idx="19">
                  <c:v>9.7003441863481115</c:v>
                </c:pt>
                <c:pt idx="20">
                  <c:v>9.7888000157405752</c:v>
                </c:pt>
                <c:pt idx="21">
                  <c:v>9.8576361906562671</c:v>
                </c:pt>
                <c:pt idx="22">
                  <c:v>9.9326685880344723</c:v>
                </c:pt>
                <c:pt idx="23">
                  <c:v>10.015755868169498</c:v>
                </c:pt>
                <c:pt idx="24">
                  <c:v>10.106714282980521</c:v>
                </c:pt>
                <c:pt idx="25">
                  <c:v>10.200807319511103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DD61-44D6-BC27-633398431640}"/>
            </c:ext>
          </c:extLst>
        </c:ser>
        <c:ser>
          <c:idx val="3"/>
          <c:order val="3"/>
          <c:tx>
            <c:strRef>
              <c:f>AotearoaIntelligence!$A$40</c:f>
              <c:strCache>
                <c:ptCount val="1"/>
                <c:pt idx="0">
                  <c:v>Biomass</c:v>
                </c:pt>
              </c:strCache>
            </c:strRef>
          </c:tx>
          <c:spPr>
            <a:solidFill>
              <a:srgbClr val="F6D00D"/>
            </a:solidFill>
            <a:ln>
              <a:noFill/>
            </a:ln>
            <a:effectLst/>
          </c:spPr>
          <c:invertIfNegative val="0"/>
          <c:cat>
            <c:numRef>
              <c:f>AotearoaIntelligence!$D$36:$AC$36</c:f>
              <c:numCache>
                <c:formatCode>General</c:formatCode>
                <c:ptCount val="2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</c:numCache>
            </c:numRef>
          </c:cat>
          <c:val>
            <c:numRef>
              <c:f>AotearoaIntelligence!$D$40:$AC$40</c:f>
              <c:numCache>
                <c:formatCode>0.00</c:formatCode>
                <c:ptCount val="26"/>
                <c:pt idx="0">
                  <c:v>27.297159893918369</c:v>
                </c:pt>
                <c:pt idx="1">
                  <c:v>27.543749543223228</c:v>
                </c:pt>
                <c:pt idx="2">
                  <c:v>27.775499886778931</c:v>
                </c:pt>
                <c:pt idx="3">
                  <c:v>27.99785410975057</c:v>
                </c:pt>
                <c:pt idx="4">
                  <c:v>28.233361134874322</c:v>
                </c:pt>
                <c:pt idx="5">
                  <c:v>28.491841335256776</c:v>
                </c:pt>
                <c:pt idx="6">
                  <c:v>28.798740009670315</c:v>
                </c:pt>
                <c:pt idx="7">
                  <c:v>29.197126002731355</c:v>
                </c:pt>
                <c:pt idx="8">
                  <c:v>29.731613762511312</c:v>
                </c:pt>
                <c:pt idx="9">
                  <c:v>30.447336561684793</c:v>
                </c:pt>
                <c:pt idx="10">
                  <c:v>31.39923032211659</c:v>
                </c:pt>
                <c:pt idx="11">
                  <c:v>32.629035678999031</c:v>
                </c:pt>
                <c:pt idx="12">
                  <c:v>34.079686248812187</c:v>
                </c:pt>
                <c:pt idx="13">
                  <c:v>35.682601029838786</c:v>
                </c:pt>
                <c:pt idx="14">
                  <c:v>37.319770940865354</c:v>
                </c:pt>
                <c:pt idx="15">
                  <c:v>38.875289037067326</c:v>
                </c:pt>
                <c:pt idx="16">
                  <c:v>40.255279444828048</c:v>
                </c:pt>
                <c:pt idx="17">
                  <c:v>41.429926272287808</c:v>
                </c:pt>
                <c:pt idx="18">
                  <c:v>42.414134490008784</c:v>
                </c:pt>
                <c:pt idx="19">
                  <c:v>43.220696433838349</c:v>
                </c:pt>
                <c:pt idx="20">
                  <c:v>43.887202020187019</c:v>
                </c:pt>
                <c:pt idx="21">
                  <c:v>44.457078870903871</c:v>
                </c:pt>
                <c:pt idx="22">
                  <c:v>44.958091743034132</c:v>
                </c:pt>
                <c:pt idx="23">
                  <c:v>45.407822462184619</c:v>
                </c:pt>
                <c:pt idx="24">
                  <c:v>45.81477637595728</c:v>
                </c:pt>
                <c:pt idx="25">
                  <c:v>46.166487306253956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DD61-44D6-BC27-633398431640}"/>
            </c:ext>
          </c:extLst>
        </c:ser>
        <c:ser>
          <c:idx val="4"/>
          <c:order val="4"/>
          <c:tx>
            <c:strRef>
              <c:f>AotearoaIntelligence!$A$41</c:f>
              <c:strCache>
                <c:ptCount val="1"/>
                <c:pt idx="0">
                  <c:v>Electricity</c:v>
                </c:pt>
              </c:strCache>
            </c:strRef>
          </c:tx>
          <c:spPr>
            <a:solidFill>
              <a:srgbClr val="028442"/>
            </a:solidFill>
            <a:ln>
              <a:noFill/>
            </a:ln>
            <a:effectLst/>
          </c:spPr>
          <c:invertIfNegative val="0"/>
          <c:cat>
            <c:numRef>
              <c:f>AotearoaIntelligence!$D$36:$AC$36</c:f>
              <c:numCache>
                <c:formatCode>General</c:formatCode>
                <c:ptCount val="2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</c:numCache>
            </c:numRef>
          </c:cat>
          <c:val>
            <c:numRef>
              <c:f>AotearoaIntelligence!$D$41:$AC$41</c:f>
              <c:numCache>
                <c:formatCode>0.00</c:formatCode>
                <c:ptCount val="26"/>
                <c:pt idx="0">
                  <c:v>137.4342364439311</c:v>
                </c:pt>
                <c:pt idx="1">
                  <c:v>140.57295924264935</c:v>
                </c:pt>
                <c:pt idx="2">
                  <c:v>143.84145506443008</c:v>
                </c:pt>
                <c:pt idx="3">
                  <c:v>147.2492152396897</c:v>
                </c:pt>
                <c:pt idx="4">
                  <c:v>152.22268073751169</c:v>
                </c:pt>
                <c:pt idx="5">
                  <c:v>156.39551312193029</c:v>
                </c:pt>
                <c:pt idx="6">
                  <c:v>160.95805619448828</c:v>
                </c:pt>
                <c:pt idx="7">
                  <c:v>167.12993600159473</c:v>
                </c:pt>
                <c:pt idx="8">
                  <c:v>172.84129277827464</c:v>
                </c:pt>
                <c:pt idx="9">
                  <c:v>179.33762167221565</c:v>
                </c:pt>
                <c:pt idx="10">
                  <c:v>186.73590358601493</c:v>
                </c:pt>
                <c:pt idx="11">
                  <c:v>193.76041916375695</c:v>
                </c:pt>
                <c:pt idx="12">
                  <c:v>201.35644765471702</c:v>
                </c:pt>
                <c:pt idx="13">
                  <c:v>210.33700978915294</c:v>
                </c:pt>
                <c:pt idx="14">
                  <c:v>218.24722260917929</c:v>
                </c:pt>
                <c:pt idx="15">
                  <c:v>226.08466680870819</c:v>
                </c:pt>
                <c:pt idx="16">
                  <c:v>234.80816544456903</c:v>
                </c:pt>
                <c:pt idx="17">
                  <c:v>242.17712820002211</c:v>
                </c:pt>
                <c:pt idx="18">
                  <c:v>250.35497569826873</c:v>
                </c:pt>
                <c:pt idx="19">
                  <c:v>257.06884210712565</c:v>
                </c:pt>
                <c:pt idx="20">
                  <c:v>264.55276155658441</c:v>
                </c:pt>
                <c:pt idx="21">
                  <c:v>270.14819224678496</c:v>
                </c:pt>
                <c:pt idx="22">
                  <c:v>276.49770006732774</c:v>
                </c:pt>
                <c:pt idx="23">
                  <c:v>281.43745118538868</c:v>
                </c:pt>
                <c:pt idx="24">
                  <c:v>286.1148673699247</c:v>
                </c:pt>
                <c:pt idx="25">
                  <c:v>291.72475435815772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DD61-44D6-BC27-633398431640}"/>
            </c:ext>
          </c:extLst>
        </c:ser>
        <c:ser>
          <c:idx val="5"/>
          <c:order val="5"/>
          <c:tx>
            <c:strRef>
              <c:f>AotearoaIntelligence!$A$42</c:f>
              <c:strCache>
                <c:ptCount val="1"/>
                <c:pt idx="0">
                  <c:v>Oil products</c:v>
                </c:pt>
              </c:strCache>
            </c:strRef>
          </c:tx>
          <c:spPr>
            <a:solidFill>
              <a:srgbClr val="EC7D2E"/>
            </a:solidFill>
            <a:ln>
              <a:noFill/>
            </a:ln>
            <a:effectLst/>
          </c:spPr>
          <c:invertIfNegative val="0"/>
          <c:cat>
            <c:numRef>
              <c:f>AotearoaIntelligence!$D$36:$AC$36</c:f>
              <c:numCache>
                <c:formatCode>General</c:formatCode>
                <c:ptCount val="2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</c:numCache>
            </c:numRef>
          </c:cat>
          <c:val>
            <c:numRef>
              <c:f>AotearoaIntelligence!$D$42:$AC$42</c:f>
              <c:numCache>
                <c:formatCode>0.00</c:formatCode>
                <c:ptCount val="26"/>
                <c:pt idx="0">
                  <c:v>98.766603291759594</c:v>
                </c:pt>
                <c:pt idx="1">
                  <c:v>98.605089349188461</c:v>
                </c:pt>
                <c:pt idx="2">
                  <c:v>98.566128257377372</c:v>
                </c:pt>
                <c:pt idx="3">
                  <c:v>98.548017072900322</c:v>
                </c:pt>
                <c:pt idx="4">
                  <c:v>98.530156423069741</c:v>
                </c:pt>
                <c:pt idx="5">
                  <c:v>98.469989113245845</c:v>
                </c:pt>
                <c:pt idx="6">
                  <c:v>98.480226895587947</c:v>
                </c:pt>
                <c:pt idx="7">
                  <c:v>98.410822522887216</c:v>
                </c:pt>
                <c:pt idx="8">
                  <c:v>98.203584832437301</c:v>
                </c:pt>
                <c:pt idx="9">
                  <c:v>97.823592836705231</c:v>
                </c:pt>
                <c:pt idx="10">
                  <c:v>97.242759346693603</c:v>
                </c:pt>
                <c:pt idx="11">
                  <c:v>96.33913721714849</c:v>
                </c:pt>
                <c:pt idx="12">
                  <c:v>95.173043706812336</c:v>
                </c:pt>
                <c:pt idx="13">
                  <c:v>93.71543165530133</c:v>
                </c:pt>
                <c:pt idx="14">
                  <c:v>91.936051673402247</c:v>
                </c:pt>
                <c:pt idx="15">
                  <c:v>89.860953736367151</c:v>
                </c:pt>
                <c:pt idx="16">
                  <c:v>87.460814568630695</c:v>
                </c:pt>
                <c:pt idx="17">
                  <c:v>84.76795768941011</c:v>
                </c:pt>
                <c:pt idx="18">
                  <c:v>81.820053916703898</c:v>
                </c:pt>
                <c:pt idx="19">
                  <c:v>78.730215178374607</c:v>
                </c:pt>
                <c:pt idx="20">
                  <c:v>75.48648705901401</c:v>
                </c:pt>
                <c:pt idx="21">
                  <c:v>72.14415698002658</c:v>
                </c:pt>
                <c:pt idx="22">
                  <c:v>68.86231761070249</c:v>
                </c:pt>
                <c:pt idx="23">
                  <c:v>65.748261893138462</c:v>
                </c:pt>
                <c:pt idx="24">
                  <c:v>62.913404988476877</c:v>
                </c:pt>
                <c:pt idx="25">
                  <c:v>60.386338656209354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DD61-44D6-BC27-633398431640}"/>
            </c:ext>
          </c:extLst>
        </c:ser>
        <c:ser>
          <c:idx val="6"/>
          <c:order val="6"/>
          <c:tx>
            <c:strRef>
              <c:f>AotearoaIntelligence!$A$43</c:f>
              <c:strCache>
                <c:ptCount val="1"/>
                <c:pt idx="0">
                  <c:v>eFuels</c:v>
                </c:pt>
              </c:strCache>
            </c:strRef>
          </c:tx>
          <c:spPr>
            <a:solidFill>
              <a:srgbClr val="8051A0"/>
            </a:solidFill>
            <a:ln>
              <a:noFill/>
            </a:ln>
            <a:effectLst/>
          </c:spPr>
          <c:invertIfNegative val="0"/>
          <c:cat>
            <c:numRef>
              <c:f>AotearoaIntelligence!$D$36:$AC$36</c:f>
              <c:numCache>
                <c:formatCode>General</c:formatCode>
                <c:ptCount val="2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</c:numCache>
            </c:numRef>
          </c:cat>
          <c:val>
            <c:numRef>
              <c:f>AotearoaIntelligence!$D$43:$AC$43</c:f>
              <c:numCache>
                <c:formatCode>0.00</c:formatCode>
                <c:ptCount val="2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7.7416461696898772E-3</c:v>
                </c:pt>
                <c:pt idx="5">
                  <c:v>1.8541893473566842E-2</c:v>
                </c:pt>
                <c:pt idx="6">
                  <c:v>3.3552590709117598E-2</c:v>
                </c:pt>
                <c:pt idx="7">
                  <c:v>5.427240714251523E-2</c:v>
                </c:pt>
                <c:pt idx="8">
                  <c:v>8.258553352505392E-2</c:v>
                </c:pt>
                <c:pt idx="9">
                  <c:v>0.12105410539714127</c:v>
                </c:pt>
                <c:pt idx="10">
                  <c:v>0.17293003637837265</c:v>
                </c:pt>
                <c:pt idx="11">
                  <c:v>0.27946969833042207</c:v>
                </c:pt>
                <c:pt idx="12">
                  <c:v>0.42790706434668241</c:v>
                </c:pt>
                <c:pt idx="13">
                  <c:v>0.63329209569542777</c:v>
                </c:pt>
                <c:pt idx="14">
                  <c:v>0.91534412158671064</c:v>
                </c:pt>
                <c:pt idx="15">
                  <c:v>1.299515225887409</c:v>
                </c:pt>
                <c:pt idx="16">
                  <c:v>1.8167031115861807</c:v>
                </c:pt>
                <c:pt idx="17">
                  <c:v>2.5034230274411748</c:v>
                </c:pt>
                <c:pt idx="18">
                  <c:v>3.3942080389733986</c:v>
                </c:pt>
                <c:pt idx="19">
                  <c:v>4.5121940316983666</c:v>
                </c:pt>
                <c:pt idx="20">
                  <c:v>5.8564344860369228</c:v>
                </c:pt>
                <c:pt idx="21">
                  <c:v>7.3910285441769599</c:v>
                </c:pt>
                <c:pt idx="22">
                  <c:v>9.0426401535512628</c:v>
                </c:pt>
                <c:pt idx="23">
                  <c:v>10.71295007851205</c:v>
                </c:pt>
                <c:pt idx="24">
                  <c:v>12.303729793204768</c:v>
                </c:pt>
                <c:pt idx="25">
                  <c:v>13.74175950791702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DD61-44D6-BC27-6333984316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982373392"/>
        <c:axId val="982385872"/>
      </c:barChart>
      <c:catAx>
        <c:axId val="9823733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82385872"/>
        <c:crosses val="autoZero"/>
        <c:auto val="1"/>
        <c:lblAlgn val="ctr"/>
        <c:lblOffset val="100"/>
        <c:noMultiLvlLbl val="0"/>
      </c:catAx>
      <c:valAx>
        <c:axId val="982385872"/>
        <c:scaling>
          <c:orientation val="minMax"/>
          <c:max val="7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/>
                  <a:t>PJ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82373392"/>
        <c:crosses val="autoZero"/>
        <c:crossBetween val="between"/>
      </c:valAx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(a)</a:t>
            </a:r>
          </a:p>
        </c:rich>
      </c:tx>
      <c:layout>
        <c:manualLayout>
          <c:xMode val="edge"/>
          <c:yMode val="edge"/>
          <c:x val="1.646499999999998E-2"/>
          <c:y val="3.1358024691358025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035407407407406"/>
          <c:y val="7.8395061728395068E-2"/>
          <c:w val="0.73252518518518506"/>
          <c:h val="0.7914759259259259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AotearoaIntelligence!$A$67</c:f>
              <c:strCache>
                <c:ptCount val="1"/>
                <c:pt idx="0">
                  <c:v>Agriculture</c:v>
                </c:pt>
              </c:strCache>
            </c:strRef>
          </c:tx>
          <c:spPr>
            <a:solidFill>
              <a:srgbClr val="183E69"/>
            </a:solidFill>
            <a:ln>
              <a:noFill/>
            </a:ln>
            <a:effectLst/>
          </c:spPr>
          <c:invertIfNegative val="0"/>
          <c:cat>
            <c:numRef>
              <c:f>AotearoaIntelligence!$B$66:$AC$66</c:f>
              <c:numCache>
                <c:formatCode>General</c:formatCode>
                <c:ptCount val="28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  <c:pt idx="13">
                  <c:v>2036</c:v>
                </c:pt>
                <c:pt idx="14">
                  <c:v>2037</c:v>
                </c:pt>
                <c:pt idx="15">
                  <c:v>2038</c:v>
                </c:pt>
                <c:pt idx="16">
                  <c:v>2039</c:v>
                </c:pt>
                <c:pt idx="17">
                  <c:v>2040</c:v>
                </c:pt>
                <c:pt idx="18">
                  <c:v>2041</c:v>
                </c:pt>
                <c:pt idx="19">
                  <c:v>2042</c:v>
                </c:pt>
                <c:pt idx="20">
                  <c:v>2043</c:v>
                </c:pt>
                <c:pt idx="21">
                  <c:v>2044</c:v>
                </c:pt>
                <c:pt idx="22">
                  <c:v>2045</c:v>
                </c:pt>
                <c:pt idx="23">
                  <c:v>2046</c:v>
                </c:pt>
                <c:pt idx="24">
                  <c:v>2047</c:v>
                </c:pt>
                <c:pt idx="25">
                  <c:v>2048</c:v>
                </c:pt>
                <c:pt idx="26">
                  <c:v>2049</c:v>
                </c:pt>
                <c:pt idx="27">
                  <c:v>2050</c:v>
                </c:pt>
              </c:numCache>
            </c:numRef>
          </c:cat>
          <c:val>
            <c:numRef>
              <c:f>AotearoaIntelligence!$B$67:$AC$67</c:f>
              <c:numCache>
                <c:formatCode>0.00</c:formatCode>
                <c:ptCount val="28"/>
                <c:pt idx="0">
                  <c:v>2.5571692836110542</c:v>
                </c:pt>
                <c:pt idx="1">
                  <c:v>2.6238337730157562</c:v>
                </c:pt>
                <c:pt idx="2">
                  <c:v>2.6499298632585151</c:v>
                </c:pt>
                <c:pt idx="3">
                  <c:v>2.6430713745368961</c:v>
                </c:pt>
                <c:pt idx="4">
                  <c:v>2.6343941401636291</c:v>
                </c:pt>
                <c:pt idx="5">
                  <c:v>2.6286263268905294</c:v>
                </c:pt>
                <c:pt idx="6">
                  <c:v>2.6275334823885266</c:v>
                </c:pt>
                <c:pt idx="7">
                  <c:v>2.6311103747430811</c:v>
                </c:pt>
                <c:pt idx="8">
                  <c:v>2.6454563315987842</c:v>
                </c:pt>
                <c:pt idx="9">
                  <c:v>2.6676618904827993</c:v>
                </c:pt>
                <c:pt idx="10">
                  <c:v>2.696831081244742</c:v>
                </c:pt>
                <c:pt idx="11">
                  <c:v>2.7313302699319402</c:v>
                </c:pt>
                <c:pt idx="12">
                  <c:v>2.769960018575063</c:v>
                </c:pt>
                <c:pt idx="13">
                  <c:v>2.8098788763126534</c:v>
                </c:pt>
                <c:pt idx="14">
                  <c:v>2.8508717554737872</c:v>
                </c:pt>
                <c:pt idx="15">
                  <c:v>2.8924448822090487</c:v>
                </c:pt>
                <c:pt idx="16">
                  <c:v>2.9356522844084227</c:v>
                </c:pt>
                <c:pt idx="17">
                  <c:v>2.984376180103518</c:v>
                </c:pt>
                <c:pt idx="18">
                  <c:v>3.0309289600008693</c:v>
                </c:pt>
                <c:pt idx="19">
                  <c:v>3.0749902906112165</c:v>
                </c:pt>
                <c:pt idx="20">
                  <c:v>3.1165321958190049</c:v>
                </c:pt>
                <c:pt idx="21">
                  <c:v>3.1566146710234739</c:v>
                </c:pt>
                <c:pt idx="22">
                  <c:v>3.1934139118769709</c:v>
                </c:pt>
                <c:pt idx="23">
                  <c:v>3.2275640264021157</c:v>
                </c:pt>
                <c:pt idx="24">
                  <c:v>3.2548712538062903</c:v>
                </c:pt>
                <c:pt idx="25">
                  <c:v>3.2766267487989187</c:v>
                </c:pt>
                <c:pt idx="26">
                  <c:v>3.294822292510112</c:v>
                </c:pt>
                <c:pt idx="27">
                  <c:v>3.3086239019890522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73-48FD-A491-2B5468EC3CA0}"/>
            </c:ext>
          </c:extLst>
        </c:ser>
        <c:ser>
          <c:idx val="1"/>
          <c:order val="1"/>
          <c:tx>
            <c:strRef>
              <c:f>AotearoaIntelligence!$A$68</c:f>
              <c:strCache>
                <c:ptCount val="1"/>
                <c:pt idx="0">
                  <c:v>Commercial</c:v>
                </c:pt>
              </c:strCache>
            </c:strRef>
          </c:tx>
          <c:spPr>
            <a:solidFill>
              <a:srgbClr val="00879D"/>
            </a:solidFill>
            <a:ln>
              <a:noFill/>
            </a:ln>
            <a:effectLst/>
          </c:spPr>
          <c:invertIfNegative val="0"/>
          <c:cat>
            <c:numRef>
              <c:f>AotearoaIntelligence!$B$66:$AC$66</c:f>
              <c:numCache>
                <c:formatCode>General</c:formatCode>
                <c:ptCount val="28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  <c:pt idx="13">
                  <c:v>2036</c:v>
                </c:pt>
                <c:pt idx="14">
                  <c:v>2037</c:v>
                </c:pt>
                <c:pt idx="15">
                  <c:v>2038</c:v>
                </c:pt>
                <c:pt idx="16">
                  <c:v>2039</c:v>
                </c:pt>
                <c:pt idx="17">
                  <c:v>2040</c:v>
                </c:pt>
                <c:pt idx="18">
                  <c:v>2041</c:v>
                </c:pt>
                <c:pt idx="19">
                  <c:v>2042</c:v>
                </c:pt>
                <c:pt idx="20">
                  <c:v>2043</c:v>
                </c:pt>
                <c:pt idx="21">
                  <c:v>2044</c:v>
                </c:pt>
                <c:pt idx="22">
                  <c:v>2045</c:v>
                </c:pt>
                <c:pt idx="23">
                  <c:v>2046</c:v>
                </c:pt>
                <c:pt idx="24">
                  <c:v>2047</c:v>
                </c:pt>
                <c:pt idx="25">
                  <c:v>2048</c:v>
                </c:pt>
                <c:pt idx="26">
                  <c:v>2049</c:v>
                </c:pt>
                <c:pt idx="27">
                  <c:v>2050</c:v>
                </c:pt>
              </c:numCache>
            </c:numRef>
          </c:cat>
          <c:val>
            <c:numRef>
              <c:f>AotearoaIntelligence!$B$68:$AC$68</c:f>
              <c:numCache>
                <c:formatCode>0.00</c:formatCode>
                <c:ptCount val="28"/>
                <c:pt idx="0">
                  <c:v>9.4201980783320813</c:v>
                </c:pt>
                <c:pt idx="1">
                  <c:v>9.3666884437571483</c:v>
                </c:pt>
                <c:pt idx="2">
                  <c:v>9.9661394610969225</c:v>
                </c:pt>
                <c:pt idx="3">
                  <c:v>10.480889469831057</c:v>
                </c:pt>
                <c:pt idx="4">
                  <c:v>11.001903272521414</c:v>
                </c:pt>
                <c:pt idx="5">
                  <c:v>11.529435648845984</c:v>
                </c:pt>
                <c:pt idx="6">
                  <c:v>12.385697873969331</c:v>
                </c:pt>
                <c:pt idx="7">
                  <c:v>12.946443449584219</c:v>
                </c:pt>
                <c:pt idx="8">
                  <c:v>13.512351466731969</c:v>
                </c:pt>
                <c:pt idx="9">
                  <c:v>14.398586437076684</c:v>
                </c:pt>
                <c:pt idx="10">
                  <c:v>14.996424105685678</c:v>
                </c:pt>
                <c:pt idx="11">
                  <c:v>15.617223128435901</c:v>
                </c:pt>
                <c:pt idx="12">
                  <c:v>16.271168880930027</c:v>
                </c:pt>
                <c:pt idx="13">
                  <c:v>16.633516919651967</c:v>
                </c:pt>
                <c:pt idx="14">
                  <c:v>17.016738158839061</c:v>
                </c:pt>
                <c:pt idx="15">
                  <c:v>17.722047428718003</c:v>
                </c:pt>
                <c:pt idx="16">
                  <c:v>18.127442704414349</c:v>
                </c:pt>
                <c:pt idx="17">
                  <c:v>18.531683006381499</c:v>
                </c:pt>
                <c:pt idx="18">
                  <c:v>19.240639726411104</c:v>
                </c:pt>
                <c:pt idx="19">
                  <c:v>19.642111765818328</c:v>
                </c:pt>
                <c:pt idx="20">
                  <c:v>20.348030388707247</c:v>
                </c:pt>
                <c:pt idx="21">
                  <c:v>20.743485975814615</c:v>
                </c:pt>
                <c:pt idx="22">
                  <c:v>21.441342985903919</c:v>
                </c:pt>
                <c:pt idx="23">
                  <c:v>21.736487463374822</c:v>
                </c:pt>
                <c:pt idx="24">
                  <c:v>22.333175133690233</c:v>
                </c:pt>
                <c:pt idx="25">
                  <c:v>22.619897515095865</c:v>
                </c:pt>
                <c:pt idx="26">
                  <c:v>22.905644189865253</c:v>
                </c:pt>
                <c:pt idx="27">
                  <c:v>23.49909829057362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A73-48FD-A491-2B5468EC3CA0}"/>
            </c:ext>
          </c:extLst>
        </c:ser>
        <c:ser>
          <c:idx val="2"/>
          <c:order val="2"/>
          <c:tx>
            <c:strRef>
              <c:f>AotearoaIntelligence!$A$69</c:f>
              <c:strCache>
                <c:ptCount val="1"/>
                <c:pt idx="0">
                  <c:v>Industrial</c:v>
                </c:pt>
              </c:strCache>
            </c:strRef>
          </c:tx>
          <c:spPr>
            <a:solidFill>
              <a:srgbClr val="2AADE3"/>
            </a:solidFill>
            <a:ln>
              <a:noFill/>
            </a:ln>
            <a:effectLst/>
          </c:spPr>
          <c:invertIfNegative val="0"/>
          <c:cat>
            <c:numRef>
              <c:f>AotearoaIntelligence!$B$66:$AC$66</c:f>
              <c:numCache>
                <c:formatCode>General</c:formatCode>
                <c:ptCount val="28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  <c:pt idx="13">
                  <c:v>2036</c:v>
                </c:pt>
                <c:pt idx="14">
                  <c:v>2037</c:v>
                </c:pt>
                <c:pt idx="15">
                  <c:v>2038</c:v>
                </c:pt>
                <c:pt idx="16">
                  <c:v>2039</c:v>
                </c:pt>
                <c:pt idx="17">
                  <c:v>2040</c:v>
                </c:pt>
                <c:pt idx="18">
                  <c:v>2041</c:v>
                </c:pt>
                <c:pt idx="19">
                  <c:v>2042</c:v>
                </c:pt>
                <c:pt idx="20">
                  <c:v>2043</c:v>
                </c:pt>
                <c:pt idx="21">
                  <c:v>2044</c:v>
                </c:pt>
                <c:pt idx="22">
                  <c:v>2045</c:v>
                </c:pt>
                <c:pt idx="23">
                  <c:v>2046</c:v>
                </c:pt>
                <c:pt idx="24">
                  <c:v>2047</c:v>
                </c:pt>
                <c:pt idx="25">
                  <c:v>2048</c:v>
                </c:pt>
                <c:pt idx="26">
                  <c:v>2049</c:v>
                </c:pt>
                <c:pt idx="27">
                  <c:v>2050</c:v>
                </c:pt>
              </c:numCache>
            </c:numRef>
          </c:cat>
          <c:val>
            <c:numRef>
              <c:f>AotearoaIntelligence!$B$69:$AC$69</c:f>
              <c:numCache>
                <c:formatCode>0.00</c:formatCode>
                <c:ptCount val="28"/>
                <c:pt idx="0">
                  <c:v>13.204633642902159</c:v>
                </c:pt>
                <c:pt idx="1">
                  <c:v>13.02861366527511</c:v>
                </c:pt>
                <c:pt idx="2">
                  <c:v>13.511024715424526</c:v>
                </c:pt>
                <c:pt idx="3">
                  <c:v>13.519496383506885</c:v>
                </c:pt>
                <c:pt idx="4">
                  <c:v>13.753517805017847</c:v>
                </c:pt>
                <c:pt idx="5">
                  <c:v>13.802003223615847</c:v>
                </c:pt>
                <c:pt idx="6">
                  <c:v>13.915471160083063</c:v>
                </c:pt>
                <c:pt idx="7">
                  <c:v>14.851839807762115</c:v>
                </c:pt>
                <c:pt idx="8">
                  <c:v>15.020049700011732</c:v>
                </c:pt>
                <c:pt idx="9">
                  <c:v>15.222571211458865</c:v>
                </c:pt>
                <c:pt idx="10">
                  <c:v>15.46704578405623</c:v>
                </c:pt>
                <c:pt idx="11">
                  <c:v>15.762977616171082</c:v>
                </c:pt>
                <c:pt idx="12">
                  <c:v>16.919264810501314</c:v>
                </c:pt>
                <c:pt idx="13">
                  <c:v>17.330382014478499</c:v>
                </c:pt>
                <c:pt idx="14">
                  <c:v>17.787139781541452</c:v>
                </c:pt>
                <c:pt idx="15">
                  <c:v>18.265030376119856</c:v>
                </c:pt>
                <c:pt idx="16">
                  <c:v>18.73725316826998</c:v>
                </c:pt>
                <c:pt idx="17">
                  <c:v>19.188545787263816</c:v>
                </c:pt>
                <c:pt idx="18">
                  <c:v>19.593637815093427</c:v>
                </c:pt>
                <c:pt idx="19">
                  <c:v>19.94731043141811</c:v>
                </c:pt>
                <c:pt idx="20">
                  <c:v>20.248947487383955</c:v>
                </c:pt>
                <c:pt idx="21">
                  <c:v>20.505628500750074</c:v>
                </c:pt>
                <c:pt idx="22">
                  <c:v>20.720775409569146</c:v>
                </c:pt>
                <c:pt idx="23">
                  <c:v>20.91641215477124</c:v>
                </c:pt>
                <c:pt idx="24">
                  <c:v>21.079724626510917</c:v>
                </c:pt>
                <c:pt idx="25">
                  <c:v>21.215001178115291</c:v>
                </c:pt>
                <c:pt idx="26">
                  <c:v>21.331125018426579</c:v>
                </c:pt>
                <c:pt idx="27">
                  <c:v>21.429880308426711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A73-48FD-A491-2B5468EC3CA0}"/>
            </c:ext>
          </c:extLst>
        </c:ser>
        <c:ser>
          <c:idx val="3"/>
          <c:order val="3"/>
          <c:tx>
            <c:strRef>
              <c:f>AotearoaIntelligence!$A$70</c:f>
              <c:strCache>
                <c:ptCount val="1"/>
                <c:pt idx="0">
                  <c:v>Residential</c:v>
                </c:pt>
              </c:strCache>
            </c:strRef>
          </c:tx>
          <c:spPr>
            <a:solidFill>
              <a:srgbClr val="028442"/>
            </a:solidFill>
            <a:ln>
              <a:noFill/>
            </a:ln>
            <a:effectLst/>
          </c:spPr>
          <c:invertIfNegative val="0"/>
          <c:cat>
            <c:numRef>
              <c:f>AotearoaIntelligence!$B$66:$AC$66</c:f>
              <c:numCache>
                <c:formatCode>General</c:formatCode>
                <c:ptCount val="28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  <c:pt idx="13">
                  <c:v>2036</c:v>
                </c:pt>
                <c:pt idx="14">
                  <c:v>2037</c:v>
                </c:pt>
                <c:pt idx="15">
                  <c:v>2038</c:v>
                </c:pt>
                <c:pt idx="16">
                  <c:v>2039</c:v>
                </c:pt>
                <c:pt idx="17">
                  <c:v>2040</c:v>
                </c:pt>
                <c:pt idx="18">
                  <c:v>2041</c:v>
                </c:pt>
                <c:pt idx="19">
                  <c:v>2042</c:v>
                </c:pt>
                <c:pt idx="20">
                  <c:v>2043</c:v>
                </c:pt>
                <c:pt idx="21">
                  <c:v>2044</c:v>
                </c:pt>
                <c:pt idx="22">
                  <c:v>2045</c:v>
                </c:pt>
                <c:pt idx="23">
                  <c:v>2046</c:v>
                </c:pt>
                <c:pt idx="24">
                  <c:v>2047</c:v>
                </c:pt>
                <c:pt idx="25">
                  <c:v>2048</c:v>
                </c:pt>
                <c:pt idx="26">
                  <c:v>2049</c:v>
                </c:pt>
                <c:pt idx="27">
                  <c:v>2050</c:v>
                </c:pt>
              </c:numCache>
            </c:numRef>
          </c:cat>
          <c:val>
            <c:numRef>
              <c:f>AotearoaIntelligence!$B$70:$AC$70</c:f>
              <c:numCache>
                <c:formatCode>0.00</c:formatCode>
                <c:ptCount val="28"/>
                <c:pt idx="0">
                  <c:v>13.237252890826888</c:v>
                </c:pt>
                <c:pt idx="1">
                  <c:v>13.311167657645676</c:v>
                </c:pt>
                <c:pt idx="2">
                  <c:v>13.394450146029362</c:v>
                </c:pt>
                <c:pt idx="3">
                  <c:v>13.494690172266649</c:v>
                </c:pt>
                <c:pt idx="4">
                  <c:v>13.610235150882088</c:v>
                </c:pt>
                <c:pt idx="5">
                  <c:v>13.736096752845722</c:v>
                </c:pt>
                <c:pt idx="6">
                  <c:v>13.871962113679345</c:v>
                </c:pt>
                <c:pt idx="7">
                  <c:v>14.018935580415008</c:v>
                </c:pt>
                <c:pt idx="8">
                  <c:v>14.17947776763768</c:v>
                </c:pt>
                <c:pt idx="9">
                  <c:v>14.359938012849025</c:v>
                </c:pt>
                <c:pt idx="10">
                  <c:v>14.569506869501927</c:v>
                </c:pt>
                <c:pt idx="11">
                  <c:v>14.818072326169823</c:v>
                </c:pt>
                <c:pt idx="12">
                  <c:v>15.107290591760533</c:v>
                </c:pt>
                <c:pt idx="13">
                  <c:v>15.424347057496185</c:v>
                </c:pt>
                <c:pt idx="14">
                  <c:v>15.742103949115949</c:v>
                </c:pt>
                <c:pt idx="15">
                  <c:v>16.035843438463896</c:v>
                </c:pt>
                <c:pt idx="16">
                  <c:v>16.297695543408629</c:v>
                </c:pt>
                <c:pt idx="17">
                  <c:v>16.53462889422503</c:v>
                </c:pt>
                <c:pt idx="18">
                  <c:v>16.758404691958336</c:v>
                </c:pt>
                <c:pt idx="19">
                  <c:v>16.978050875493892</c:v>
                </c:pt>
                <c:pt idx="20">
                  <c:v>17.197133842565783</c:v>
                </c:pt>
                <c:pt idx="21">
                  <c:v>17.416036901513635</c:v>
                </c:pt>
                <c:pt idx="22">
                  <c:v>17.633377627697172</c:v>
                </c:pt>
                <c:pt idx="23">
                  <c:v>17.847336982442446</c:v>
                </c:pt>
                <c:pt idx="24">
                  <c:v>18.056765207495889</c:v>
                </c:pt>
                <c:pt idx="25">
                  <c:v>18.261606949709016</c:v>
                </c:pt>
                <c:pt idx="26">
                  <c:v>18.462687744200807</c:v>
                </c:pt>
                <c:pt idx="27">
                  <c:v>18.66085036324322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A73-48FD-A491-2B5468EC3CA0}"/>
            </c:ext>
          </c:extLst>
        </c:ser>
        <c:ser>
          <c:idx val="4"/>
          <c:order val="4"/>
          <c:tx>
            <c:strRef>
              <c:f>AotearoaIntelligence!$A$71</c:f>
              <c:strCache>
                <c:ptCount val="1"/>
                <c:pt idx="0">
                  <c:v>Transport</c:v>
                </c:pt>
              </c:strCache>
            </c:strRef>
          </c:tx>
          <c:spPr>
            <a:solidFill>
              <a:srgbClr val="93C954"/>
            </a:solidFill>
            <a:ln>
              <a:noFill/>
            </a:ln>
            <a:effectLst/>
          </c:spPr>
          <c:invertIfNegative val="0"/>
          <c:cat>
            <c:numRef>
              <c:f>AotearoaIntelligence!$B$66:$AC$66</c:f>
              <c:numCache>
                <c:formatCode>General</c:formatCode>
                <c:ptCount val="28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  <c:pt idx="13">
                  <c:v>2036</c:v>
                </c:pt>
                <c:pt idx="14">
                  <c:v>2037</c:v>
                </c:pt>
                <c:pt idx="15">
                  <c:v>2038</c:v>
                </c:pt>
                <c:pt idx="16">
                  <c:v>2039</c:v>
                </c:pt>
                <c:pt idx="17">
                  <c:v>2040</c:v>
                </c:pt>
                <c:pt idx="18">
                  <c:v>2041</c:v>
                </c:pt>
                <c:pt idx="19">
                  <c:v>2042</c:v>
                </c:pt>
                <c:pt idx="20">
                  <c:v>2043</c:v>
                </c:pt>
                <c:pt idx="21">
                  <c:v>2044</c:v>
                </c:pt>
                <c:pt idx="22">
                  <c:v>2045</c:v>
                </c:pt>
                <c:pt idx="23">
                  <c:v>2046</c:v>
                </c:pt>
                <c:pt idx="24">
                  <c:v>2047</c:v>
                </c:pt>
                <c:pt idx="25">
                  <c:v>2048</c:v>
                </c:pt>
                <c:pt idx="26">
                  <c:v>2049</c:v>
                </c:pt>
                <c:pt idx="27">
                  <c:v>2050</c:v>
                </c:pt>
              </c:numCache>
            </c:numRef>
          </c:cat>
          <c:val>
            <c:numRef>
              <c:f>AotearoaIntelligence!$B$71:$AC$71</c:f>
              <c:numCache>
                <c:formatCode>0.00</c:formatCode>
                <c:ptCount val="28"/>
                <c:pt idx="0">
                  <c:v>0.30254706863056591</c:v>
                </c:pt>
                <c:pt idx="1">
                  <c:v>0.33635439923893407</c:v>
                </c:pt>
                <c:pt idx="2">
                  <c:v>0.37305372348722654</c:v>
                </c:pt>
                <c:pt idx="3">
                  <c:v>0.42591964633999219</c:v>
                </c:pt>
                <c:pt idx="4">
                  <c:v>0.48672450545841367</c:v>
                </c:pt>
                <c:pt idx="5">
                  <c:v>0.55675862439828816</c:v>
                </c:pt>
                <c:pt idx="6">
                  <c:v>0.6384473698072094</c:v>
                </c:pt>
                <c:pt idx="7">
                  <c:v>0.73423725238759263</c:v>
                </c:pt>
                <c:pt idx="8">
                  <c:v>0.84916717961377897</c:v>
                </c:pt>
                <c:pt idx="9">
                  <c:v>0.98611912044066941</c:v>
                </c:pt>
                <c:pt idx="10">
                  <c:v>1.1482428261952153</c:v>
                </c:pt>
                <c:pt idx="11">
                  <c:v>1.337610676240703</c:v>
                </c:pt>
                <c:pt idx="12">
                  <c:v>1.5549538064632948</c:v>
                </c:pt>
                <c:pt idx="13">
                  <c:v>1.7979497145317953</c:v>
                </c:pt>
                <c:pt idx="14">
                  <c:v>2.0652713130407738</c:v>
                </c:pt>
                <c:pt idx="15">
                  <c:v>2.3545682398423242</c:v>
                </c:pt>
                <c:pt idx="16">
                  <c:v>2.6620858741950144</c:v>
                </c:pt>
                <c:pt idx="17">
                  <c:v>2.9860812088575117</c:v>
                </c:pt>
                <c:pt idx="18">
                  <c:v>3.3197188607535728</c:v>
                </c:pt>
                <c:pt idx="19">
                  <c:v>3.6587203359681832</c:v>
                </c:pt>
                <c:pt idx="20">
                  <c:v>4.0005268291597664</c:v>
                </c:pt>
                <c:pt idx="21">
                  <c:v>4.3292681629491323</c:v>
                </c:pt>
                <c:pt idx="22">
                  <c:v>4.6580367984952691</c:v>
                </c:pt>
                <c:pt idx="23">
                  <c:v>4.9663915792053981</c:v>
                </c:pt>
                <c:pt idx="24">
                  <c:v>5.2670442929452594</c:v>
                </c:pt>
                <c:pt idx="25">
                  <c:v>5.5584289773743505</c:v>
                </c:pt>
                <c:pt idx="26">
                  <c:v>5.832959517874337</c:v>
                </c:pt>
                <c:pt idx="27">
                  <c:v>6.1033576711696238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A73-48FD-A491-2B5468EC3C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36575903"/>
        <c:axId val="536570143"/>
      </c:barChart>
      <c:catAx>
        <c:axId val="5365759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6570143"/>
        <c:crosses val="autoZero"/>
        <c:auto val="1"/>
        <c:lblAlgn val="ctr"/>
        <c:lblOffset val="100"/>
        <c:noMultiLvlLbl val="0"/>
      </c:catAx>
      <c:valAx>
        <c:axId val="5365701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/>
                  <a:t>TWh 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65759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964925925925928"/>
          <c:y val="0.33463425925925933"/>
          <c:w val="0.14035074074074075"/>
          <c:h val="0.3307314814814814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NZ"/>
              <a:t>(b)</a:t>
            </a:r>
          </a:p>
        </c:rich>
      </c:tx>
      <c:layout>
        <c:manualLayout>
          <c:xMode val="edge"/>
          <c:yMode val="edge"/>
          <c:x val="8.6451851851851533E-3"/>
          <c:y val="2.7438271604938273E-2"/>
        </c:manualLayout>
      </c:layout>
      <c:overlay val="1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2976148148148148"/>
          <c:y val="4.3117283950617286E-2"/>
          <c:w val="0.68403870370370357"/>
          <c:h val="0.83851296296296296"/>
        </c:manualLayout>
      </c:layout>
      <c:barChart>
        <c:barDir val="col"/>
        <c:grouping val="stacked"/>
        <c:varyColors val="0"/>
        <c:ser>
          <c:idx val="11"/>
          <c:order val="0"/>
          <c:tx>
            <c:strRef>
              <c:f>AotearoaIntelligence!$A$106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rgbClr val="00879D"/>
            </a:solidFill>
            <a:ln>
              <a:noFill/>
            </a:ln>
            <a:effectLst/>
          </c:spPr>
          <c:invertIfNegative val="0"/>
          <c:cat>
            <c:numRef>
              <c:f>AotearoaIntelligence!$D$94:$AC$94</c:f>
              <c:numCache>
                <c:formatCode>General</c:formatCode>
                <c:ptCount val="2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</c:numCache>
            </c:numRef>
          </c:cat>
          <c:val>
            <c:numRef>
              <c:f>AotearoaIntelligence!$D$106:$AC$106</c:f>
              <c:numCache>
                <c:formatCode>0.00</c:formatCode>
                <c:ptCount val="26"/>
                <c:pt idx="0">
                  <c:v>10.398619627654499</c:v>
                </c:pt>
                <c:pt idx="1">
                  <c:v>10.491538150904224</c:v>
                </c:pt>
                <c:pt idx="2">
                  <c:v>10.588676434248153</c:v>
                </c:pt>
                <c:pt idx="3">
                  <c:v>10.689994471392454</c:v>
                </c:pt>
                <c:pt idx="4">
                  <c:v>10.794251233851153</c:v>
                </c:pt>
                <c:pt idx="5">
                  <c:v>10.90092520346969</c:v>
                </c:pt>
                <c:pt idx="6">
                  <c:v>11.008492162631086</c:v>
                </c:pt>
                <c:pt idx="7">
                  <c:v>11.117346324757158</c:v>
                </c:pt>
                <c:pt idx="8">
                  <c:v>11.226666399892936</c:v>
                </c:pt>
                <c:pt idx="9">
                  <c:v>11.335670245214001</c:v>
                </c:pt>
                <c:pt idx="10">
                  <c:v>11.446055194370103</c:v>
                </c:pt>
                <c:pt idx="11">
                  <c:v>11.552608126669666</c:v>
                </c:pt>
                <c:pt idx="12">
                  <c:v>11.658418737713129</c:v>
                </c:pt>
                <c:pt idx="13">
                  <c:v>11.764374527465439</c:v>
                </c:pt>
                <c:pt idx="14">
                  <c:v>11.870632763973372</c:v>
                </c:pt>
                <c:pt idx="15">
                  <c:v>11.977768349981718</c:v>
                </c:pt>
                <c:pt idx="16">
                  <c:v>12.08453004867269</c:v>
                </c:pt>
                <c:pt idx="17">
                  <c:v>12.19169390834373</c:v>
                </c:pt>
                <c:pt idx="18">
                  <c:v>12.299130143253144</c:v>
                </c:pt>
                <c:pt idx="19">
                  <c:v>12.406834718298622</c:v>
                </c:pt>
                <c:pt idx="20">
                  <c:v>12.514448275042076</c:v>
                </c:pt>
                <c:pt idx="21">
                  <c:v>12.59791071102109</c:v>
                </c:pt>
                <c:pt idx="22">
                  <c:v>12.681304264186458</c:v>
                </c:pt>
                <c:pt idx="23">
                  <c:v>12.764945643054119</c:v>
                </c:pt>
                <c:pt idx="24">
                  <c:v>12.849054749637862</c:v>
                </c:pt>
                <c:pt idx="25">
                  <c:v>12.93324407563361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E11-4B99-BA1E-F23FD281D18C}"/>
            </c:ext>
          </c:extLst>
        </c:ser>
        <c:ser>
          <c:idx val="4"/>
          <c:order val="1"/>
          <c:tx>
            <c:strRef>
              <c:f>AotearoaIntelligence!$A$105</c:f>
              <c:strCache>
                <c:ptCount val="1"/>
                <c:pt idx="0">
                  <c:v>Large industry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numRef>
              <c:f>AotearoaIntelligence!$D$94:$AC$94</c:f>
              <c:numCache>
                <c:formatCode>General</c:formatCode>
                <c:ptCount val="2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</c:numCache>
            </c:numRef>
          </c:cat>
          <c:val>
            <c:numRef>
              <c:f>AotearoaIntelligence!$D$105:$AC$105</c:f>
              <c:numCache>
                <c:formatCode>0.00</c:formatCode>
                <c:ptCount val="26"/>
                <c:pt idx="0">
                  <c:v>6.4213886079800231</c:v>
                </c:pt>
                <c:pt idx="1">
                  <c:v>6.377064790349241</c:v>
                </c:pt>
                <c:pt idx="2">
                  <c:v>6.5611391474723266</c:v>
                </c:pt>
                <c:pt idx="3">
                  <c:v>6.5598494632724753</c:v>
                </c:pt>
                <c:pt idx="4">
                  <c:v>6.5585610687570686</c:v>
                </c:pt>
                <c:pt idx="5">
                  <c:v>7.3572734028841946</c:v>
                </c:pt>
                <c:pt idx="6">
                  <c:v>7.355987583868635</c:v>
                </c:pt>
                <c:pt idx="7">
                  <c:v>7.3547030506801319</c:v>
                </c:pt>
                <c:pt idx="8">
                  <c:v>7.3534198020251207</c:v>
                </c:pt>
                <c:pt idx="9">
                  <c:v>7.3521378366100363</c:v>
                </c:pt>
                <c:pt idx="10">
                  <c:v>8.1508565934046207</c:v>
                </c:pt>
                <c:pt idx="11">
                  <c:v>8.1495771906469621</c:v>
                </c:pt>
                <c:pt idx="12">
                  <c:v>8.1482990672834941</c:v>
                </c:pt>
                <c:pt idx="13">
                  <c:v>8.1470222220439616</c:v>
                </c:pt>
                <c:pt idx="14">
                  <c:v>8.145746653658108</c:v>
                </c:pt>
                <c:pt idx="15">
                  <c:v>8.1444723608323635</c:v>
                </c:pt>
                <c:pt idx="16">
                  <c:v>8.1431993423081277</c:v>
                </c:pt>
                <c:pt idx="17">
                  <c:v>8.1419275967918345</c:v>
                </c:pt>
                <c:pt idx="18">
                  <c:v>8.1406571230248801</c:v>
                </c:pt>
                <c:pt idx="19">
                  <c:v>8.1393879197370058</c:v>
                </c:pt>
                <c:pt idx="20">
                  <c:v>8.138119985646302</c:v>
                </c:pt>
                <c:pt idx="21">
                  <c:v>8.1368533194941648</c:v>
                </c:pt>
                <c:pt idx="22">
                  <c:v>8.1355879200103338</c:v>
                </c:pt>
                <c:pt idx="23">
                  <c:v>8.1343237859245541</c:v>
                </c:pt>
                <c:pt idx="24">
                  <c:v>8.133060915966567</c:v>
                </c:pt>
                <c:pt idx="25">
                  <c:v>8.1317993088777705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E11-4B99-BA1E-F23FD281D18C}"/>
            </c:ext>
          </c:extLst>
        </c:ser>
        <c:ser>
          <c:idx val="5"/>
          <c:order val="2"/>
          <c:tx>
            <c:strRef>
              <c:f>AotearoaIntelligence!$A$104</c:f>
              <c:strCache>
                <c:ptCount val="1"/>
                <c:pt idx="0">
                  <c:v>Motive power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cat>
            <c:numRef>
              <c:f>AotearoaIntelligence!$D$94:$AC$94</c:f>
              <c:numCache>
                <c:formatCode>General</c:formatCode>
                <c:ptCount val="2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</c:numCache>
            </c:numRef>
          </c:cat>
          <c:val>
            <c:numRef>
              <c:f>AotearoaIntelligence!$D$104:$AC$104</c:f>
              <c:numCache>
                <c:formatCode>0.00</c:formatCode>
                <c:ptCount val="26"/>
                <c:pt idx="0">
                  <c:v>6.3558380547665809</c:v>
                </c:pt>
                <c:pt idx="1">
                  <c:v>6.3954501891014859</c:v>
                </c:pt>
                <c:pt idx="2">
                  <c:v>6.4335658127152486</c:v>
                </c:pt>
                <c:pt idx="3">
                  <c:v>6.4737917177917979</c:v>
                </c:pt>
                <c:pt idx="4">
                  <c:v>6.5154631918281467</c:v>
                </c:pt>
                <c:pt idx="5">
                  <c:v>6.5602788870476001</c:v>
                </c:pt>
                <c:pt idx="6">
                  <c:v>6.6125570460116805</c:v>
                </c:pt>
                <c:pt idx="7">
                  <c:v>6.670009328281818</c:v>
                </c:pt>
                <c:pt idx="8">
                  <c:v>6.7318381495594313</c:v>
                </c:pt>
                <c:pt idx="9">
                  <c:v>6.7971590353371631</c:v>
                </c:pt>
                <c:pt idx="10">
                  <c:v>6.8664556175578895</c:v>
                </c:pt>
                <c:pt idx="11">
                  <c:v>6.9324871670069594</c:v>
                </c:pt>
                <c:pt idx="12">
                  <c:v>7.0005331004520839</c:v>
                </c:pt>
                <c:pt idx="13">
                  <c:v>7.0722012585230569</c:v>
                </c:pt>
                <c:pt idx="14">
                  <c:v>7.1492312462014409</c:v>
                </c:pt>
                <c:pt idx="15">
                  <c:v>7.2336326956458468</c:v>
                </c:pt>
                <c:pt idx="16">
                  <c:v>7.3204290039462023</c:v>
                </c:pt>
                <c:pt idx="17">
                  <c:v>7.4090875137707455</c:v>
                </c:pt>
                <c:pt idx="18">
                  <c:v>7.498327249335472</c:v>
                </c:pt>
                <c:pt idx="19">
                  <c:v>7.5871778800472081</c:v>
                </c:pt>
                <c:pt idx="20">
                  <c:v>7.6744409711762849</c:v>
                </c:pt>
                <c:pt idx="21">
                  <c:v>7.7600574348770257</c:v>
                </c:pt>
                <c:pt idx="22">
                  <c:v>7.8431810506533521</c:v>
                </c:pt>
                <c:pt idx="23">
                  <c:v>7.9231668129791268</c:v>
                </c:pt>
                <c:pt idx="24">
                  <c:v>7.9999062272084567</c:v>
                </c:pt>
                <c:pt idx="25">
                  <c:v>8.0720938758135254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E11-4B99-BA1E-F23FD281D18C}"/>
            </c:ext>
          </c:extLst>
        </c:ser>
        <c:ser>
          <c:idx val="3"/>
          <c:order val="3"/>
          <c:tx>
            <c:strRef>
              <c:f>AotearoaIntelligence!$A$103</c:f>
              <c:strCache>
                <c:ptCount val="1"/>
                <c:pt idx="0">
                  <c:v>Heating and cooling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cat>
            <c:numRef>
              <c:f>AotearoaIntelligence!$D$94:$AC$94</c:f>
              <c:numCache>
                <c:formatCode>General</c:formatCode>
                <c:ptCount val="2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</c:numCache>
            </c:numRef>
          </c:cat>
          <c:val>
            <c:numRef>
              <c:f>AotearoaIntelligence!$D$103:$AC$103</c:f>
              <c:numCache>
                <c:formatCode>0.00</c:formatCode>
                <c:ptCount val="26"/>
                <c:pt idx="0">
                  <c:v>13.754451093485349</c:v>
                </c:pt>
                <c:pt idx="1">
                  <c:v>13.951366715949101</c:v>
                </c:pt>
                <c:pt idx="2">
                  <c:v>14.161202712679763</c:v>
                </c:pt>
                <c:pt idx="3">
                  <c:v>14.382443722372223</c:v>
                </c:pt>
                <c:pt idx="4">
                  <c:v>14.655525581766215</c:v>
                </c:pt>
                <c:pt idx="5">
                  <c:v>14.958462835644605</c:v>
                </c:pt>
                <c:pt idx="6">
                  <c:v>15.299639109227167</c:v>
                </c:pt>
                <c:pt idx="7">
                  <c:v>15.694573869305945</c:v>
                </c:pt>
                <c:pt idx="8">
                  <c:v>16.162143276236062</c:v>
                </c:pt>
                <c:pt idx="9">
                  <c:v>16.719719430929995</c:v>
                </c:pt>
                <c:pt idx="10">
                  <c:v>17.375930545621799</c:v>
                </c:pt>
                <c:pt idx="11">
                  <c:v>18.099214771279989</c:v>
                </c:pt>
                <c:pt idx="12">
                  <c:v>18.850251341147985</c:v>
                </c:pt>
                <c:pt idx="13">
                  <c:v>19.579994906162327</c:v>
                </c:pt>
                <c:pt idx="14">
                  <c:v>20.258769168678089</c:v>
                </c:pt>
                <c:pt idx="15">
                  <c:v>20.886360427783568</c:v>
                </c:pt>
                <c:pt idx="16">
                  <c:v>21.465132221285668</c:v>
                </c:pt>
                <c:pt idx="17">
                  <c:v>22.008978051772424</c:v>
                </c:pt>
                <c:pt idx="18">
                  <c:v>22.525498970550959</c:v>
                </c:pt>
                <c:pt idx="19">
                  <c:v>23.021360793763538</c:v>
                </c:pt>
                <c:pt idx="20">
                  <c:v>23.497128506789416</c:v>
                </c:pt>
                <c:pt idx="21">
                  <c:v>23.903918984547932</c:v>
                </c:pt>
                <c:pt idx="22">
                  <c:v>24.290018274462028</c:v>
                </c:pt>
                <c:pt idx="23">
                  <c:v>24.659868483098499</c:v>
                </c:pt>
                <c:pt idx="24">
                  <c:v>25.022014638424679</c:v>
                </c:pt>
                <c:pt idx="25">
                  <c:v>25.379566191247029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FE11-4B99-BA1E-F23FD281D18C}"/>
            </c:ext>
          </c:extLst>
        </c:ser>
        <c:ser>
          <c:idx val="1"/>
          <c:order val="4"/>
          <c:tx>
            <c:strRef>
              <c:f>AotearoaIntelligence!$A$102</c:f>
              <c:strCache>
                <c:ptCount val="1"/>
                <c:pt idx="0">
                  <c:v>Cooking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AotearoaIntelligence!$D$94:$AC$94</c:f>
              <c:numCache>
                <c:formatCode>General</c:formatCode>
                <c:ptCount val="2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</c:numCache>
            </c:numRef>
          </c:cat>
          <c:val>
            <c:numRef>
              <c:f>AotearoaIntelligence!$D$102:$AC$102</c:f>
              <c:numCache>
                <c:formatCode>0.00</c:formatCode>
                <c:ptCount val="26"/>
                <c:pt idx="0">
                  <c:v>1.2666217314870296</c:v>
                </c:pt>
                <c:pt idx="1">
                  <c:v>1.279554433655762</c:v>
                </c:pt>
                <c:pt idx="2">
                  <c:v>1.2934675313722326</c:v>
                </c:pt>
                <c:pt idx="3">
                  <c:v>1.3081702678944374</c:v>
                </c:pt>
                <c:pt idx="4">
                  <c:v>1.3235021817323089</c:v>
                </c:pt>
                <c:pt idx="5">
                  <c:v>1.3393313430467315</c:v>
                </c:pt>
                <c:pt idx="6">
                  <c:v>1.3554871499938945</c:v>
                </c:pt>
                <c:pt idx="7">
                  <c:v>1.3719335759011209</c:v>
                </c:pt>
                <c:pt idx="8">
                  <c:v>1.3886865967587496</c:v>
                </c:pt>
                <c:pt idx="9">
                  <c:v>1.4058817951248843</c:v>
                </c:pt>
                <c:pt idx="10">
                  <c:v>1.4236369053980868</c:v>
                </c:pt>
                <c:pt idx="11">
                  <c:v>1.4422708582168722</c:v>
                </c:pt>
                <c:pt idx="12">
                  <c:v>1.4621557699326648</c:v>
                </c:pt>
                <c:pt idx="13">
                  <c:v>1.4836453355602826</c:v>
                </c:pt>
                <c:pt idx="14">
                  <c:v>1.5067712784805158</c:v>
                </c:pt>
                <c:pt idx="15">
                  <c:v>1.5308809825844718</c:v>
                </c:pt>
                <c:pt idx="16">
                  <c:v>1.5547785453271636</c:v>
                </c:pt>
                <c:pt idx="17">
                  <c:v>1.5774020280682135</c:v>
                </c:pt>
                <c:pt idx="18">
                  <c:v>1.5983302676443962</c:v>
                </c:pt>
                <c:pt idx="19">
                  <c:v>1.6178143061461343</c:v>
                </c:pt>
                <c:pt idx="20">
                  <c:v>1.6363248554605485</c:v>
                </c:pt>
                <c:pt idx="21">
                  <c:v>1.6542412128580055</c:v>
                </c:pt>
                <c:pt idx="22">
                  <c:v>1.671797644445157</c:v>
                </c:pt>
                <c:pt idx="23">
                  <c:v>1.6891352602988943</c:v>
                </c:pt>
                <c:pt idx="24">
                  <c:v>1.7063481380939205</c:v>
                </c:pt>
                <c:pt idx="25">
                  <c:v>1.7234683475375019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FE11-4B99-BA1E-F23FD281D18C}"/>
            </c:ext>
          </c:extLst>
        </c:ser>
        <c:ser>
          <c:idx val="7"/>
          <c:order val="5"/>
          <c:tx>
            <c:strRef>
              <c:f>AotearoaIntelligence!$A$101</c:f>
              <c:strCache>
                <c:ptCount val="1"/>
                <c:pt idx="0">
                  <c:v>Process heat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numRef>
              <c:f>AotearoaIntelligence!$D$94:$AC$94</c:f>
              <c:numCache>
                <c:formatCode>General</c:formatCode>
                <c:ptCount val="2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</c:numCache>
            </c:numRef>
          </c:cat>
          <c:val>
            <c:numRef>
              <c:f>AotearoaIntelligence!$D$101:$AC$101</c:f>
              <c:numCache>
                <c:formatCode>0.00</c:formatCode>
                <c:ptCount val="26"/>
                <c:pt idx="0">
                  <c:v>0.7114250704358428</c:v>
                </c:pt>
                <c:pt idx="1">
                  <c:v>0.72337312018167033</c:v>
                </c:pt>
                <c:pt idx="2">
                  <c:v>0.73559873009725474</c:v>
                </c:pt>
                <c:pt idx="3">
                  <c:v>0.74891230947469678</c:v>
                </c:pt>
                <c:pt idx="4">
                  <c:v>0.80716137218537976</c:v>
                </c:pt>
                <c:pt idx="5">
                  <c:v>0.87925754041159243</c:v>
                </c:pt>
                <c:pt idx="6">
                  <c:v>0.96577221424770165</c:v>
                </c:pt>
                <c:pt idx="7">
                  <c:v>1.0675914029411981</c:v>
                </c:pt>
                <c:pt idx="8">
                  <c:v>1.1878536160162734</c:v>
                </c:pt>
                <c:pt idx="9">
                  <c:v>1.3332349974926707</c:v>
                </c:pt>
                <c:pt idx="10">
                  <c:v>1.5123494454144388</c:v>
                </c:pt>
                <c:pt idx="11">
                  <c:v>1.7295667541188615</c:v>
                </c:pt>
                <c:pt idx="12">
                  <c:v>1.9847956284408999</c:v>
                </c:pt>
                <c:pt idx="13">
                  <c:v>2.2691278757557334</c:v>
                </c:pt>
                <c:pt idx="14">
                  <c:v>2.567892589509853</c:v>
                </c:pt>
                <c:pt idx="15">
                  <c:v>2.8671190511458953</c:v>
                </c:pt>
                <c:pt idx="16">
                  <c:v>3.1499420319238811</c:v>
                </c:pt>
                <c:pt idx="17">
                  <c:v>3.4077742645946061</c:v>
                </c:pt>
                <c:pt idx="18">
                  <c:v>3.6365001606671363</c:v>
                </c:pt>
                <c:pt idx="19">
                  <c:v>3.8369904311092875</c:v>
                </c:pt>
                <c:pt idx="20">
                  <c:v>4.0096473409325846</c:v>
                </c:pt>
                <c:pt idx="21">
                  <c:v>4.1560189641924072</c:v>
                </c:pt>
                <c:pt idx="22">
                  <c:v>4.2772470677459999</c:v>
                </c:pt>
                <c:pt idx="23">
                  <c:v>4.3762924063639002</c:v>
                </c:pt>
                <c:pt idx="24">
                  <c:v>4.4584945756712662</c:v>
                </c:pt>
                <c:pt idx="25">
                  <c:v>4.52628106512317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FE11-4B99-BA1E-F23FD281D18C}"/>
            </c:ext>
          </c:extLst>
        </c:ser>
        <c:ser>
          <c:idx val="2"/>
          <c:order val="6"/>
          <c:tx>
            <c:strRef>
              <c:f>AotearoaIntelligence!$A$100</c:f>
              <c:strCache>
                <c:ptCount val="1"/>
                <c:pt idx="0">
                  <c:v>Data centres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  <a:ln>
              <a:noFill/>
            </a:ln>
            <a:effectLst/>
          </c:spPr>
          <c:invertIfNegative val="0"/>
          <c:cat>
            <c:numRef>
              <c:f>AotearoaIntelligence!$D$94:$AC$94</c:f>
              <c:numCache>
                <c:formatCode>General</c:formatCode>
                <c:ptCount val="2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</c:numCache>
            </c:numRef>
          </c:cat>
          <c:val>
            <c:numRef>
              <c:f>AotearoaIntelligence!$D$100:$AC$100</c:f>
              <c:numCache>
                <c:formatCode>0.00</c:formatCode>
                <c:ptCount val="26"/>
                <c:pt idx="0">
                  <c:v>0.61319999999999997</c:v>
                </c:pt>
                <c:pt idx="1">
                  <c:v>0.91979999999999995</c:v>
                </c:pt>
                <c:pt idx="2">
                  <c:v>1.2263999999999999</c:v>
                </c:pt>
                <c:pt idx="3">
                  <c:v>1.5329999999999999</c:v>
                </c:pt>
                <c:pt idx="4">
                  <c:v>2.1461999999999994</c:v>
                </c:pt>
                <c:pt idx="5">
                  <c:v>2.4527999999999999</c:v>
                </c:pt>
                <c:pt idx="6">
                  <c:v>2.7593999999999999</c:v>
                </c:pt>
                <c:pt idx="7">
                  <c:v>3.3725999999999998</c:v>
                </c:pt>
                <c:pt idx="8">
                  <c:v>3.6791999999999998</c:v>
                </c:pt>
                <c:pt idx="9">
                  <c:v>3.9857999999999993</c:v>
                </c:pt>
                <c:pt idx="10">
                  <c:v>4.2923999999999989</c:v>
                </c:pt>
                <c:pt idx="11">
                  <c:v>4.2923999999999989</c:v>
                </c:pt>
                <c:pt idx="12">
                  <c:v>4.2923999999999989</c:v>
                </c:pt>
                <c:pt idx="13">
                  <c:v>4.5989999999999993</c:v>
                </c:pt>
                <c:pt idx="14">
                  <c:v>4.5989999999999993</c:v>
                </c:pt>
                <c:pt idx="15">
                  <c:v>4.5989999999999993</c:v>
                </c:pt>
                <c:pt idx="16">
                  <c:v>4.9055999999999997</c:v>
                </c:pt>
                <c:pt idx="17">
                  <c:v>4.9055999999999997</c:v>
                </c:pt>
                <c:pt idx="18">
                  <c:v>5.2121999999999993</c:v>
                </c:pt>
                <c:pt idx="19">
                  <c:v>5.2121999999999993</c:v>
                </c:pt>
                <c:pt idx="20">
                  <c:v>5.5187999999999997</c:v>
                </c:pt>
                <c:pt idx="21">
                  <c:v>5.5187999999999997</c:v>
                </c:pt>
                <c:pt idx="22">
                  <c:v>5.8253999999999992</c:v>
                </c:pt>
                <c:pt idx="23">
                  <c:v>5.8253999999999992</c:v>
                </c:pt>
                <c:pt idx="24">
                  <c:v>5.8253999999999992</c:v>
                </c:pt>
                <c:pt idx="25">
                  <c:v>6.1319999999999997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FE11-4B99-BA1E-F23FD281D18C}"/>
            </c:ext>
          </c:extLst>
        </c:ser>
        <c:ser>
          <c:idx val="6"/>
          <c:order val="7"/>
          <c:tx>
            <c:strRef>
              <c:f>AotearoaIntelligence!$A$99</c:f>
              <c:strCache>
                <c:ptCount val="1"/>
                <c:pt idx="0">
                  <c:v>Biotech</c:v>
                </c:pt>
              </c:strCache>
            </c:strRef>
          </c:tx>
          <c:spPr>
            <a:solidFill>
              <a:schemeClr val="tx1">
                <a:lumMod val="95000"/>
                <a:lumOff val="5000"/>
              </a:schemeClr>
            </a:solidFill>
            <a:ln>
              <a:noFill/>
            </a:ln>
            <a:effectLst/>
          </c:spPr>
          <c:invertIfNegative val="0"/>
          <c:cat>
            <c:numRef>
              <c:f>AotearoaIntelligence!$D$94:$AC$94</c:f>
              <c:numCache>
                <c:formatCode>General</c:formatCode>
                <c:ptCount val="2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</c:numCache>
            </c:numRef>
          </c:cat>
          <c:val>
            <c:numRef>
              <c:f>AotearoaIntelligence!$D$99:$AC$99</c:f>
              <c:numCache>
                <c:formatCode>0.00</c:formatCode>
                <c:ptCount val="2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FE11-4B99-BA1E-F23FD281D18C}"/>
            </c:ext>
          </c:extLst>
        </c:ser>
        <c:ser>
          <c:idx val="9"/>
          <c:order val="8"/>
          <c:tx>
            <c:strRef>
              <c:f>AotearoaIntelligence!$A$98</c:f>
              <c:strCache>
                <c:ptCount val="1"/>
                <c:pt idx="0">
                  <c:v>Road transport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AotearoaIntelligence!$D$94:$AC$94</c:f>
              <c:numCache>
                <c:formatCode>General</c:formatCode>
                <c:ptCount val="2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</c:numCache>
            </c:numRef>
          </c:cat>
          <c:val>
            <c:numRef>
              <c:f>AotearoaIntelligence!$D$98:$AC$98</c:f>
              <c:numCache>
                <c:formatCode>0.00</c:formatCode>
                <c:ptCount val="26"/>
                <c:pt idx="0">
                  <c:v>0.31268888828400215</c:v>
                </c:pt>
                <c:pt idx="1">
                  <c:v>0.36258575768763118</c:v>
                </c:pt>
                <c:pt idx="2">
                  <c:v>0.42009424528511008</c:v>
                </c:pt>
                <c:pt idx="3">
                  <c:v>0.48627900678928848</c:v>
                </c:pt>
                <c:pt idx="4">
                  <c:v>0.56315948663541759</c:v>
                </c:pt>
                <c:pt idx="5">
                  <c:v>0.65272268785890419</c:v>
                </c:pt>
                <c:pt idx="6">
                  <c:v>0.75880176332896199</c:v>
                </c:pt>
                <c:pt idx="7">
                  <c:v>0.88362458248978848</c:v>
                </c:pt>
                <c:pt idx="8">
                  <c:v>1.0293015636452314</c:v>
                </c:pt>
                <c:pt idx="9">
                  <c:v>1.1971079243238369</c:v>
                </c:pt>
                <c:pt idx="10">
                  <c:v>1.3875166980690892</c:v>
                </c:pt>
                <c:pt idx="11">
                  <c:v>1.5969567466689076</c:v>
                </c:pt>
                <c:pt idx="12">
                  <c:v>1.8249062948795647</c:v>
                </c:pt>
                <c:pt idx="13">
                  <c:v>2.0686304431745026</c:v>
                </c:pt>
                <c:pt idx="14">
                  <c:v>2.3241730854490976</c:v>
                </c:pt>
                <c:pt idx="15">
                  <c:v>2.5905294609630127</c:v>
                </c:pt>
                <c:pt idx="16">
                  <c:v>2.8622955465449174</c:v>
                </c:pt>
                <c:pt idx="17">
                  <c:v>3.136262666912057</c:v>
                </c:pt>
                <c:pt idx="18">
                  <c:v>3.4100889811965387</c:v>
                </c:pt>
                <c:pt idx="19">
                  <c:v>3.6680610423527842</c:v>
                </c:pt>
                <c:pt idx="20">
                  <c:v>3.9249447655302352</c:v>
                </c:pt>
                <c:pt idx="21">
                  <c:v>4.1636921791563015</c:v>
                </c:pt>
                <c:pt idx="22">
                  <c:v>4.4003983240983251</c:v>
                </c:pt>
                <c:pt idx="23">
                  <c:v>4.635326321921089</c:v>
                </c:pt>
                <c:pt idx="24">
                  <c:v>4.8608160807872052</c:v>
                </c:pt>
                <c:pt idx="25">
                  <c:v>5.0884697542147768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FE11-4B99-BA1E-F23FD281D18C}"/>
            </c:ext>
          </c:extLst>
        </c:ser>
        <c:ser>
          <c:idx val="8"/>
          <c:order val="9"/>
          <c:tx>
            <c:strRef>
              <c:f>AotearoaIntelligence!$A$97</c:f>
              <c:strCache>
                <c:ptCount val="1"/>
                <c:pt idx="0">
                  <c:v>Rail transport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numRef>
              <c:f>AotearoaIntelligence!$D$94:$AC$94</c:f>
              <c:numCache>
                <c:formatCode>General</c:formatCode>
                <c:ptCount val="2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</c:numCache>
            </c:numRef>
          </c:cat>
          <c:val>
            <c:numRef>
              <c:f>AotearoaIntelligence!$D$97:$AC$97</c:f>
              <c:numCache>
                <c:formatCode>0.00</c:formatCode>
                <c:ptCount val="26"/>
                <c:pt idx="0">
                  <c:v>6.0146655849896022E-2</c:v>
                </c:pt>
                <c:pt idx="1">
                  <c:v>6.2719809536912197E-2</c:v>
                </c:pt>
                <c:pt idx="2">
                  <c:v>6.5343205137668323E-2</c:v>
                </c:pt>
                <c:pt idx="3">
                  <c:v>6.7934733849221218E-2</c:v>
                </c:pt>
                <c:pt idx="4">
                  <c:v>7.065080473423703E-2</c:v>
                </c:pt>
                <c:pt idx="5">
                  <c:v>7.3460172522687703E-2</c:v>
                </c:pt>
                <c:pt idx="6">
                  <c:v>7.6462483625104383E-2</c:v>
                </c:pt>
                <c:pt idx="7">
                  <c:v>7.9574086139730243E-2</c:v>
                </c:pt>
                <c:pt idx="8">
                  <c:v>8.2796730778190442E-2</c:v>
                </c:pt>
                <c:pt idx="9">
                  <c:v>8.6131421620590537E-2</c:v>
                </c:pt>
                <c:pt idx="10">
                  <c:v>8.9580627852180114E-2</c:v>
                </c:pt>
                <c:pt idx="11">
                  <c:v>9.3116816275984005E-2</c:v>
                </c:pt>
                <c:pt idx="12">
                  <c:v>9.6765989109539458E-2</c:v>
                </c:pt>
                <c:pt idx="13">
                  <c:v>0.10052960864900842</c:v>
                </c:pt>
                <c:pt idx="14">
                  <c:v>0.10440865087923039</c:v>
                </c:pt>
                <c:pt idx="15">
                  <c:v>0.10839819058220423</c:v>
                </c:pt>
                <c:pt idx="16">
                  <c:v>0.11241610041660587</c:v>
                </c:pt>
                <c:pt idx="17">
                  <c:v>0.11655169906634075</c:v>
                </c:pt>
                <c:pt idx="18">
                  <c:v>0.12080373908123593</c:v>
                </c:pt>
                <c:pt idx="19">
                  <c:v>0.12517645377441883</c:v>
                </c:pt>
                <c:pt idx="20">
                  <c:v>0.12967137818083663</c:v>
                </c:pt>
                <c:pt idx="21">
                  <c:v>0.1342914119987286</c:v>
                </c:pt>
                <c:pt idx="22">
                  <c:v>0.13903442375924879</c:v>
                </c:pt>
                <c:pt idx="23">
                  <c:v>0.14389680691246154</c:v>
                </c:pt>
                <c:pt idx="24">
                  <c:v>0.14887697145474288</c:v>
                </c:pt>
                <c:pt idx="25">
                  <c:v>0.15397794555473437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FE11-4B99-BA1E-F23FD281D18C}"/>
            </c:ext>
          </c:extLst>
        </c:ser>
        <c:ser>
          <c:idx val="0"/>
          <c:order val="10"/>
          <c:tx>
            <c:strRef>
              <c:f>AotearoaIntelligence!$A$96</c:f>
              <c:strCache>
                <c:ptCount val="1"/>
                <c:pt idx="0">
                  <c:v>Aviation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noFill/>
            </a:ln>
            <a:effectLst/>
          </c:spPr>
          <c:invertIfNegative val="0"/>
          <c:cat>
            <c:numRef>
              <c:f>AotearoaIntelligence!$D$94:$AC$94</c:f>
              <c:numCache>
                <c:formatCode>General</c:formatCode>
                <c:ptCount val="2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</c:numCache>
            </c:numRef>
          </c:cat>
          <c:val>
            <c:numRef>
              <c:f>AotearoaIntelligence!$D$96:$AC$96</c:f>
              <c:numCache>
                <c:formatCode>0.00</c:formatCode>
                <c:ptCount val="26"/>
                <c:pt idx="0">
                  <c:v>0</c:v>
                </c:pt>
                <c:pt idx="1">
                  <c:v>2.1479204544395407E-5</c:v>
                </c:pt>
                <c:pt idx="2">
                  <c:v>5.8132531219991496E-5</c:v>
                </c:pt>
                <c:pt idx="3">
                  <c:v>1.1970094268871468E-4</c:v>
                </c:pt>
                <c:pt idx="4">
                  <c:v>2.2135570069675687E-4</c:v>
                </c:pt>
                <c:pt idx="5">
                  <c:v>3.8543802823485591E-4</c:v>
                </c:pt>
                <c:pt idx="6">
                  <c:v>1.0544955071882002E-3</c:v>
                </c:pt>
                <c:pt idx="7">
                  <c:v>2.1359140282760213E-3</c:v>
                </c:pt>
                <c:pt idx="8">
                  <c:v>3.8368257596886543E-3</c:v>
                </c:pt>
                <c:pt idx="9">
                  <c:v>6.4363957627579984E-3</c:v>
                </c:pt>
                <c:pt idx="10">
                  <c:v>1.0301493354421884E-2</c:v>
                </c:pt>
                <c:pt idx="11">
                  <c:v>1.589999895401302E-2</c:v>
                </c:pt>
                <c:pt idx="12">
                  <c:v>2.3759132492031921E-2</c:v>
                </c:pt>
                <c:pt idx="13">
                  <c:v>3.4272588814730387E-2</c:v>
                </c:pt>
                <c:pt idx="14">
                  <c:v>4.733983308190759E-2</c:v>
                </c:pt>
                <c:pt idx="15">
                  <c:v>6.2068295625685402E-2</c:v>
                </c:pt>
                <c:pt idx="16">
                  <c:v>7.7144445769189107E-2</c:v>
                </c:pt>
                <c:pt idx="17">
                  <c:v>9.0962501671823251E-2</c:v>
                </c:pt>
                <c:pt idx="18">
                  <c:v>0.10270734873600169</c:v>
                </c:pt>
                <c:pt idx="19">
                  <c:v>0.11237770690441994</c:v>
                </c:pt>
                <c:pt idx="20">
                  <c:v>0.12053454090561434</c:v>
                </c:pt>
                <c:pt idx="21">
                  <c:v>0.12797287630862658</c:v>
                </c:pt>
                <c:pt idx="22">
                  <c:v>0.13547853978772584</c:v>
                </c:pt>
                <c:pt idx="23">
                  <c:v>0.14363777359755012</c:v>
                </c:pt>
                <c:pt idx="24">
                  <c:v>0.15264779445505539</c:v>
                </c:pt>
                <c:pt idx="25">
                  <c:v>0.16220020218477924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FE11-4B99-BA1E-F23FD281D18C}"/>
            </c:ext>
          </c:extLst>
        </c:ser>
        <c:ser>
          <c:idx val="10"/>
          <c:order val="11"/>
          <c:tx>
            <c:strRef>
              <c:f>AotearoaIntelligence!$A$95</c:f>
              <c:strCache>
                <c:ptCount val="1"/>
                <c:pt idx="0">
                  <c:v>Shipping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cat>
            <c:numRef>
              <c:f>AotearoaIntelligence!$D$94:$AC$94</c:f>
              <c:numCache>
                <c:formatCode>General</c:formatCode>
                <c:ptCount val="2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</c:numCache>
            </c:numRef>
          </c:cat>
          <c:val>
            <c:numRef>
              <c:f>AotearoaIntelligence!$D$95:$AC$95</c:f>
              <c:numCache>
                <c:formatCode>0.00</c:formatCode>
                <c:ptCount val="26"/>
                <c:pt idx="0">
                  <c:v>2.1817935332838333E-4</c:v>
                </c:pt>
                <c:pt idx="1">
                  <c:v>5.9259991090445632E-4</c:v>
                </c:pt>
                <c:pt idx="2">
                  <c:v>1.2289225044152287E-3</c:v>
                </c:pt>
                <c:pt idx="3">
                  <c:v>2.4251828170896326E-3</c:v>
                </c:pt>
                <c:pt idx="4">
                  <c:v>4.4157227368580116E-3</c:v>
                </c:pt>
                <c:pt idx="5">
                  <c:v>7.6689539777658137E-3</c:v>
                </c:pt>
                <c:pt idx="6">
                  <c:v>1.2848437152524445E-2</c:v>
                </c:pt>
                <c:pt idx="7">
                  <c:v>2.0784537782874615E-2</c:v>
                </c:pt>
                <c:pt idx="8">
                  <c:v>3.2307706012104601E-2</c:v>
                </c:pt>
                <c:pt idx="9">
                  <c:v>4.7934934533517451E-2</c:v>
                </c:pt>
                <c:pt idx="10">
                  <c:v>6.7554987187603638E-2</c:v>
                </c:pt>
                <c:pt idx="11">
                  <c:v>9.1976152632890662E-2</c:v>
                </c:pt>
                <c:pt idx="12">
                  <c:v>0.11983989655963811</c:v>
                </c:pt>
                <c:pt idx="13">
                  <c:v>0.15113559920408293</c:v>
                </c:pt>
                <c:pt idx="14">
                  <c:v>0.18616430478477916</c:v>
                </c:pt>
                <c:pt idx="15">
                  <c:v>0.22508526168660942</c:v>
                </c:pt>
                <c:pt idx="16">
                  <c:v>0.26786276802286113</c:v>
                </c:pt>
                <c:pt idx="17">
                  <c:v>0.31494346831796216</c:v>
                </c:pt>
                <c:pt idx="18">
                  <c:v>0.36692676014599018</c:v>
                </c:pt>
                <c:pt idx="19">
                  <c:v>0.42365295991750895</c:v>
                </c:pt>
                <c:pt idx="20">
                  <c:v>0.48288611387858371</c:v>
                </c:pt>
                <c:pt idx="21">
                  <c:v>0.54043511174173986</c:v>
                </c:pt>
                <c:pt idx="22">
                  <c:v>0.59213300529995927</c:v>
                </c:pt>
                <c:pt idx="23">
                  <c:v>0.63556807494324974</c:v>
                </c:pt>
                <c:pt idx="24">
                  <c:v>0.67061867117733365</c:v>
                </c:pt>
                <c:pt idx="25">
                  <c:v>0.69870976921533345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FE11-4B99-BA1E-F23FD281D1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79260927"/>
        <c:axId val="479257567"/>
      </c:barChart>
      <c:catAx>
        <c:axId val="4792609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9257567"/>
        <c:crosses val="autoZero"/>
        <c:auto val="1"/>
        <c:lblAlgn val="ctr"/>
        <c:lblOffset val="100"/>
        <c:noMultiLvlLbl val="0"/>
      </c:catAx>
      <c:valAx>
        <c:axId val="4792575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/>
                  <a:t>TWh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9260927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1092539032434896"/>
          <c:y val="7.6651234567901239E-2"/>
          <c:w val="0.17496351851851855"/>
          <c:h val="0.8506172839506173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676032014960215"/>
          <c:y val="6.5687645687645707E-2"/>
          <c:w val="0.84294825026115894"/>
          <c:h val="0.7320879629629629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AotearoaIntelligence!$A$130</c:f>
              <c:strCache>
                <c:ptCount val="1"/>
                <c:pt idx="0">
                  <c:v>IPPU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cat>
            <c:numRef>
              <c:f>AotearoaIntelligence!$D$129:$AC$129</c:f>
              <c:numCache>
                <c:formatCode>General</c:formatCode>
                <c:ptCount val="2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</c:numCache>
            </c:numRef>
          </c:cat>
          <c:val>
            <c:numRef>
              <c:f>AotearoaIntelligence!$D$130:$AC$130</c:f>
              <c:numCache>
                <c:formatCode>0.00</c:formatCode>
                <c:ptCount val="26"/>
                <c:pt idx="0">
                  <c:v>3.8010000000000002</c:v>
                </c:pt>
                <c:pt idx="1">
                  <c:v>3.766</c:v>
                </c:pt>
                <c:pt idx="2">
                  <c:v>2.9929999999999999</c:v>
                </c:pt>
                <c:pt idx="3">
                  <c:v>2.964</c:v>
                </c:pt>
                <c:pt idx="4">
                  <c:v>2.952</c:v>
                </c:pt>
                <c:pt idx="5">
                  <c:v>3.0289999999999999</c:v>
                </c:pt>
                <c:pt idx="6">
                  <c:v>2.992</c:v>
                </c:pt>
                <c:pt idx="7">
                  <c:v>2.97</c:v>
                </c:pt>
                <c:pt idx="8">
                  <c:v>2.931</c:v>
                </c:pt>
                <c:pt idx="9">
                  <c:v>2.8940000000000001</c:v>
                </c:pt>
                <c:pt idx="10">
                  <c:v>2.944</c:v>
                </c:pt>
                <c:pt idx="11">
                  <c:v>2.92</c:v>
                </c:pt>
                <c:pt idx="12">
                  <c:v>2.9</c:v>
                </c:pt>
                <c:pt idx="13">
                  <c:v>2.8730000000000002</c:v>
                </c:pt>
                <c:pt idx="14">
                  <c:v>2.859</c:v>
                </c:pt>
                <c:pt idx="15">
                  <c:v>2.823</c:v>
                </c:pt>
                <c:pt idx="16">
                  <c:v>2.7919999999999998</c:v>
                </c:pt>
                <c:pt idx="17">
                  <c:v>2.762</c:v>
                </c:pt>
                <c:pt idx="18">
                  <c:v>2.7450000000000001</c:v>
                </c:pt>
                <c:pt idx="19">
                  <c:v>2.718</c:v>
                </c:pt>
                <c:pt idx="20">
                  <c:v>2.694</c:v>
                </c:pt>
                <c:pt idx="21">
                  <c:v>2.67</c:v>
                </c:pt>
                <c:pt idx="22">
                  <c:v>2.6480000000000001</c:v>
                </c:pt>
                <c:pt idx="23">
                  <c:v>2.6269999999999998</c:v>
                </c:pt>
                <c:pt idx="24">
                  <c:v>2.6070000000000002</c:v>
                </c:pt>
                <c:pt idx="25">
                  <c:v>2.6040000000000001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E8-4F50-9573-6DA8A87B2954}"/>
            </c:ext>
          </c:extLst>
        </c:ser>
        <c:ser>
          <c:idx val="1"/>
          <c:order val="1"/>
          <c:tx>
            <c:strRef>
              <c:f>AotearoaIntelligence!$A$131</c:f>
              <c:strCache>
                <c:ptCount val="1"/>
                <c:pt idx="0">
                  <c:v>Energy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AotearoaIntelligence!$D$129:$AC$129</c:f>
              <c:numCache>
                <c:formatCode>General</c:formatCode>
                <c:ptCount val="2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</c:numCache>
            </c:numRef>
          </c:cat>
          <c:val>
            <c:numRef>
              <c:f>AotearoaIntelligence!$D$131:$AC$131</c:f>
              <c:numCache>
                <c:formatCode>0.00</c:formatCode>
                <c:ptCount val="26"/>
                <c:pt idx="0">
                  <c:v>24.986999999999998</c:v>
                </c:pt>
                <c:pt idx="1">
                  <c:v>24.754999999999999</c:v>
                </c:pt>
                <c:pt idx="2">
                  <c:v>23.6</c:v>
                </c:pt>
                <c:pt idx="3">
                  <c:v>23.681999999999999</c:v>
                </c:pt>
                <c:pt idx="4">
                  <c:v>23.521000000000001</c:v>
                </c:pt>
                <c:pt idx="5">
                  <c:v>23.355</c:v>
                </c:pt>
                <c:pt idx="6">
                  <c:v>23.297999999999998</c:v>
                </c:pt>
                <c:pt idx="7">
                  <c:v>22.948</c:v>
                </c:pt>
                <c:pt idx="8">
                  <c:v>22.835000000000001</c:v>
                </c:pt>
                <c:pt idx="9">
                  <c:v>22.562999999999999</c:v>
                </c:pt>
                <c:pt idx="10">
                  <c:v>22.042999999999999</c:v>
                </c:pt>
                <c:pt idx="11">
                  <c:v>21.434999999999999</c:v>
                </c:pt>
                <c:pt idx="12">
                  <c:v>20.664000000000001</c:v>
                </c:pt>
                <c:pt idx="13">
                  <c:v>19.882000000000001</c:v>
                </c:pt>
                <c:pt idx="14">
                  <c:v>19.158000000000001</c:v>
                </c:pt>
                <c:pt idx="15">
                  <c:v>18.402999999999999</c:v>
                </c:pt>
                <c:pt idx="16">
                  <c:v>17.736000000000001</c:v>
                </c:pt>
                <c:pt idx="17">
                  <c:v>16.95</c:v>
                </c:pt>
                <c:pt idx="18">
                  <c:v>16.271999999999998</c:v>
                </c:pt>
                <c:pt idx="19">
                  <c:v>15.65</c:v>
                </c:pt>
                <c:pt idx="20">
                  <c:v>14.974</c:v>
                </c:pt>
                <c:pt idx="21">
                  <c:v>14.395</c:v>
                </c:pt>
                <c:pt idx="22">
                  <c:v>13.787000000000001</c:v>
                </c:pt>
                <c:pt idx="23">
                  <c:v>13.198</c:v>
                </c:pt>
                <c:pt idx="24">
                  <c:v>12.75</c:v>
                </c:pt>
                <c:pt idx="25">
                  <c:v>12.336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6E8-4F50-9573-6DA8A87B2954}"/>
            </c:ext>
          </c:extLst>
        </c:ser>
        <c:ser>
          <c:idx val="2"/>
          <c:order val="2"/>
          <c:tx>
            <c:strRef>
              <c:f>AotearoaIntelligence!$A$132</c:f>
              <c:strCache>
                <c:ptCount val="1"/>
                <c:pt idx="0">
                  <c:v>Agriculture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numRef>
              <c:f>AotearoaIntelligence!$D$129:$AC$129</c:f>
              <c:numCache>
                <c:formatCode>General</c:formatCode>
                <c:ptCount val="2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</c:numCache>
            </c:numRef>
          </c:cat>
          <c:val>
            <c:numRef>
              <c:f>AotearoaIntelligence!$D$132:$AC$132</c:f>
              <c:numCache>
                <c:formatCode>0.00</c:formatCode>
                <c:ptCount val="26"/>
                <c:pt idx="0">
                  <c:v>7.2560000000000002</c:v>
                </c:pt>
                <c:pt idx="1">
                  <c:v>7.2489999999999997</c:v>
                </c:pt>
                <c:pt idx="2">
                  <c:v>7.2539999999999996</c:v>
                </c:pt>
                <c:pt idx="3">
                  <c:v>7.2759999999999998</c:v>
                </c:pt>
                <c:pt idx="4">
                  <c:v>7.2889999999999997</c:v>
                </c:pt>
                <c:pt idx="5">
                  <c:v>7.2619999999999996</c:v>
                </c:pt>
                <c:pt idx="6">
                  <c:v>7.2359999999999998</c:v>
                </c:pt>
                <c:pt idx="7">
                  <c:v>7.2190000000000003</c:v>
                </c:pt>
                <c:pt idx="8">
                  <c:v>7.1849999999999996</c:v>
                </c:pt>
                <c:pt idx="9">
                  <c:v>7.1550000000000002</c:v>
                </c:pt>
                <c:pt idx="10">
                  <c:v>7.1260000000000003</c:v>
                </c:pt>
                <c:pt idx="11">
                  <c:v>7.0579999999999998</c:v>
                </c:pt>
                <c:pt idx="12">
                  <c:v>6.923</c:v>
                </c:pt>
                <c:pt idx="13">
                  <c:v>6.9160000000000004</c:v>
                </c:pt>
                <c:pt idx="14">
                  <c:v>6.9080000000000004</c:v>
                </c:pt>
                <c:pt idx="15">
                  <c:v>6.9020000000000001</c:v>
                </c:pt>
                <c:pt idx="16">
                  <c:v>6.8970000000000002</c:v>
                </c:pt>
                <c:pt idx="17">
                  <c:v>6.89</c:v>
                </c:pt>
                <c:pt idx="18">
                  <c:v>6.8819999999999997</c:v>
                </c:pt>
                <c:pt idx="19">
                  <c:v>6.8730000000000002</c:v>
                </c:pt>
                <c:pt idx="20">
                  <c:v>6.8680000000000003</c:v>
                </c:pt>
                <c:pt idx="21">
                  <c:v>6.8639999999999999</c:v>
                </c:pt>
                <c:pt idx="22">
                  <c:v>6.86</c:v>
                </c:pt>
                <c:pt idx="23">
                  <c:v>6.8550000000000004</c:v>
                </c:pt>
                <c:pt idx="24">
                  <c:v>6.8490000000000002</c:v>
                </c:pt>
                <c:pt idx="25">
                  <c:v>6.8419999999999996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6E8-4F50-9573-6DA8A87B2954}"/>
            </c:ext>
          </c:extLst>
        </c:ser>
        <c:ser>
          <c:idx val="3"/>
          <c:order val="3"/>
          <c:tx>
            <c:strRef>
              <c:f>AotearoaIntelligence!$A$133</c:f>
              <c:strCache>
                <c:ptCount val="1"/>
                <c:pt idx="0">
                  <c:v>Waste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numRef>
              <c:f>AotearoaIntelligence!$D$129:$AC$129</c:f>
              <c:numCache>
                <c:formatCode>General</c:formatCode>
                <c:ptCount val="2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</c:numCache>
            </c:numRef>
          </c:cat>
          <c:val>
            <c:numRef>
              <c:f>AotearoaIntelligence!$D$133:$AC$133</c:f>
              <c:numCache>
                <c:formatCode>0.00</c:formatCode>
                <c:ptCount val="26"/>
                <c:pt idx="0">
                  <c:v>0.23599999999999999</c:v>
                </c:pt>
                <c:pt idx="1">
                  <c:v>0.19400000000000001</c:v>
                </c:pt>
                <c:pt idx="2">
                  <c:v>0.19600000000000001</c:v>
                </c:pt>
                <c:pt idx="3">
                  <c:v>0.19600000000000001</c:v>
                </c:pt>
                <c:pt idx="4">
                  <c:v>0.19600000000000001</c:v>
                </c:pt>
                <c:pt idx="5">
                  <c:v>0.19900000000000001</c:v>
                </c:pt>
                <c:pt idx="6">
                  <c:v>0.23799999999999999</c:v>
                </c:pt>
                <c:pt idx="7">
                  <c:v>0.23799999999999999</c:v>
                </c:pt>
                <c:pt idx="8">
                  <c:v>0.23799999999999999</c:v>
                </c:pt>
                <c:pt idx="9">
                  <c:v>0.24099999999999999</c:v>
                </c:pt>
                <c:pt idx="10">
                  <c:v>0.24</c:v>
                </c:pt>
                <c:pt idx="11">
                  <c:v>0.24</c:v>
                </c:pt>
                <c:pt idx="12">
                  <c:v>0.24299999999999999</c:v>
                </c:pt>
                <c:pt idx="13">
                  <c:v>0.24299999999999999</c:v>
                </c:pt>
                <c:pt idx="14">
                  <c:v>0.24299999999999999</c:v>
                </c:pt>
                <c:pt idx="15">
                  <c:v>0.24299999999999999</c:v>
                </c:pt>
                <c:pt idx="16">
                  <c:v>0.24299999999999999</c:v>
                </c:pt>
                <c:pt idx="17">
                  <c:v>0.245</c:v>
                </c:pt>
                <c:pt idx="18">
                  <c:v>0.245</c:v>
                </c:pt>
                <c:pt idx="19">
                  <c:v>0.245</c:v>
                </c:pt>
                <c:pt idx="20">
                  <c:v>0.245</c:v>
                </c:pt>
                <c:pt idx="21">
                  <c:v>0.247</c:v>
                </c:pt>
                <c:pt idx="22">
                  <c:v>0.247</c:v>
                </c:pt>
                <c:pt idx="23">
                  <c:v>0.247</c:v>
                </c:pt>
                <c:pt idx="24">
                  <c:v>0.247</c:v>
                </c:pt>
                <c:pt idx="25">
                  <c:v>0.247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6E8-4F50-9573-6DA8A87B2954}"/>
            </c:ext>
          </c:extLst>
        </c:ser>
        <c:ser>
          <c:idx val="4"/>
          <c:order val="4"/>
          <c:tx>
            <c:strRef>
              <c:f>AotearoaIntelligence!$A$134</c:f>
              <c:strCache>
                <c:ptCount val="1"/>
                <c:pt idx="0">
                  <c:v>LULUCF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numRef>
              <c:f>AotearoaIntelligence!$D$129:$AC$129</c:f>
              <c:numCache>
                <c:formatCode>General</c:formatCode>
                <c:ptCount val="2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</c:numCache>
            </c:numRef>
          </c:cat>
          <c:val>
            <c:numRef>
              <c:f>AotearoaIntelligence!$D$134:$AC$134</c:f>
              <c:numCache>
                <c:formatCode>0.00</c:formatCode>
                <c:ptCount val="26"/>
                <c:pt idx="0">
                  <c:v>-7.3710000000000004</c:v>
                </c:pt>
                <c:pt idx="1">
                  <c:v>-8.7889999999999997</c:v>
                </c:pt>
                <c:pt idx="2">
                  <c:v>-10.404</c:v>
                </c:pt>
                <c:pt idx="3">
                  <c:v>-12.346</c:v>
                </c:pt>
                <c:pt idx="4">
                  <c:v>-13.926</c:v>
                </c:pt>
                <c:pt idx="5">
                  <c:v>-14.833</c:v>
                </c:pt>
                <c:pt idx="6">
                  <c:v>-15.435</c:v>
                </c:pt>
                <c:pt idx="7">
                  <c:v>-15.996</c:v>
                </c:pt>
                <c:pt idx="8">
                  <c:v>-16.7</c:v>
                </c:pt>
                <c:pt idx="9">
                  <c:v>-17.622</c:v>
                </c:pt>
                <c:pt idx="10">
                  <c:v>-18.521000000000001</c:v>
                </c:pt>
                <c:pt idx="11">
                  <c:v>-19.59</c:v>
                </c:pt>
                <c:pt idx="12">
                  <c:v>-21.952000000000002</c:v>
                </c:pt>
                <c:pt idx="13">
                  <c:v>-23.291</c:v>
                </c:pt>
                <c:pt idx="14">
                  <c:v>-24.593</c:v>
                </c:pt>
                <c:pt idx="15">
                  <c:v>-25.931000000000001</c:v>
                </c:pt>
                <c:pt idx="16">
                  <c:v>-27.173999999999999</c:v>
                </c:pt>
                <c:pt idx="17">
                  <c:v>-28.292999999999999</c:v>
                </c:pt>
                <c:pt idx="18">
                  <c:v>-28.922000000000001</c:v>
                </c:pt>
                <c:pt idx="19">
                  <c:v>-28.971</c:v>
                </c:pt>
                <c:pt idx="20">
                  <c:v>-28.79</c:v>
                </c:pt>
                <c:pt idx="21">
                  <c:v>-27.795000000000002</c:v>
                </c:pt>
                <c:pt idx="22">
                  <c:v>-26.754999999999999</c:v>
                </c:pt>
                <c:pt idx="23">
                  <c:v>-26.186</c:v>
                </c:pt>
                <c:pt idx="24">
                  <c:v>-26.492000000000001</c:v>
                </c:pt>
                <c:pt idx="25">
                  <c:v>-26.773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6E8-4F50-9573-6DA8A87B2954}"/>
            </c:ext>
          </c:extLst>
        </c:ser>
        <c:ser>
          <c:idx val="5"/>
          <c:order val="6"/>
          <c:tx>
            <c:strRef>
              <c:f>AotearoaIntelligence!$A$135</c:f>
              <c:strCache>
                <c:ptCount val="1"/>
                <c:pt idx="0">
                  <c:v>IAS</c:v>
                </c:pt>
              </c:strCache>
            </c:strRef>
          </c:tx>
          <c:spPr>
            <a:solidFill>
              <a:srgbClr val="00879D"/>
            </a:solidFill>
            <a:ln>
              <a:noFill/>
            </a:ln>
            <a:effectLst/>
          </c:spPr>
          <c:invertIfNegative val="0"/>
          <c:cat>
            <c:numRef>
              <c:f>AotearoaIntelligence!$D$129:$AC$129</c:f>
              <c:numCache>
                <c:formatCode>General</c:formatCode>
                <c:ptCount val="2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</c:numCache>
            </c:numRef>
          </c:cat>
          <c:val>
            <c:numRef>
              <c:f>AotearoaIntelligence!$D$135:$AC$135</c:f>
              <c:numCache>
                <c:formatCode>0.00</c:formatCode>
                <c:ptCount val="26"/>
                <c:pt idx="0">
                  <c:v>4.2919999999999998</c:v>
                </c:pt>
                <c:pt idx="1">
                  <c:v>4.41</c:v>
                </c:pt>
                <c:pt idx="2">
                  <c:v>4.5270000000000001</c:v>
                </c:pt>
                <c:pt idx="3">
                  <c:v>4.641</c:v>
                </c:pt>
                <c:pt idx="4">
                  <c:v>4.7539999999999996</c:v>
                </c:pt>
                <c:pt idx="5">
                  <c:v>4.8659999999999997</c:v>
                </c:pt>
                <c:pt idx="6">
                  <c:v>4.9779999999999998</c:v>
                </c:pt>
                <c:pt idx="7">
                  <c:v>5.0890000000000004</c:v>
                </c:pt>
                <c:pt idx="8">
                  <c:v>5.1959999999999997</c:v>
                </c:pt>
                <c:pt idx="9">
                  <c:v>5.3</c:v>
                </c:pt>
                <c:pt idx="10">
                  <c:v>5.399</c:v>
                </c:pt>
                <c:pt idx="11">
                  <c:v>5.4870000000000001</c:v>
                </c:pt>
                <c:pt idx="12">
                  <c:v>5.5650000000000004</c:v>
                </c:pt>
                <c:pt idx="13">
                  <c:v>5.6289999999999996</c:v>
                </c:pt>
                <c:pt idx="14">
                  <c:v>5.6769999999999996</c:v>
                </c:pt>
                <c:pt idx="15">
                  <c:v>5.7060000000000004</c:v>
                </c:pt>
                <c:pt idx="16">
                  <c:v>5.7149999999999999</c:v>
                </c:pt>
                <c:pt idx="17">
                  <c:v>5.6980000000000004</c:v>
                </c:pt>
                <c:pt idx="18">
                  <c:v>5.6539999999999999</c:v>
                </c:pt>
                <c:pt idx="19">
                  <c:v>5.5759999999999996</c:v>
                </c:pt>
                <c:pt idx="20">
                  <c:v>5.4640000000000004</c:v>
                </c:pt>
                <c:pt idx="21">
                  <c:v>5.3230000000000004</c:v>
                </c:pt>
                <c:pt idx="22">
                  <c:v>5.1630000000000003</c:v>
                </c:pt>
                <c:pt idx="23">
                  <c:v>5</c:v>
                </c:pt>
                <c:pt idx="24">
                  <c:v>4.8479999999999999</c:v>
                </c:pt>
                <c:pt idx="25">
                  <c:v>4.718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CC-49C2-93C7-2E2FCAED74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982373392"/>
        <c:axId val="982385872"/>
      </c:barChart>
      <c:lineChart>
        <c:grouping val="standard"/>
        <c:varyColors val="0"/>
        <c:ser>
          <c:idx val="6"/>
          <c:order val="5"/>
          <c:tx>
            <c:strRef>
              <c:f>AotearoaIntelligence!$A$136</c:f>
              <c:strCache>
                <c:ptCount val="1"/>
                <c:pt idx="0">
                  <c:v>Net</c:v>
                </c:pt>
              </c:strCache>
            </c:strRef>
          </c:tx>
          <c:spPr>
            <a:ln w="28575" cap="rnd">
              <a:solidFill>
                <a:srgbClr val="000000"/>
              </a:solidFill>
              <a:round/>
            </a:ln>
            <a:effectLst/>
          </c:spPr>
          <c:marker>
            <c:symbol val="none"/>
          </c:marker>
          <c:cat>
            <c:numRef>
              <c:f>AotearoaIntelligence!$D$129:$AC$129</c:f>
              <c:numCache>
                <c:formatCode>General</c:formatCode>
                <c:ptCount val="2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</c:numCache>
            </c:numRef>
          </c:cat>
          <c:val>
            <c:numRef>
              <c:f>AotearoaIntelligence!$D$136:$AC$136</c:f>
              <c:numCache>
                <c:formatCode>0.00</c:formatCode>
                <c:ptCount val="26"/>
                <c:pt idx="0">
                  <c:v>33.200999999999993</c:v>
                </c:pt>
                <c:pt idx="1">
                  <c:v>31.585000000000004</c:v>
                </c:pt>
                <c:pt idx="2">
                  <c:v>28.166</c:v>
                </c:pt>
                <c:pt idx="3">
                  <c:v>26.412999999999997</c:v>
                </c:pt>
                <c:pt idx="4">
                  <c:v>24.785999999999994</c:v>
                </c:pt>
                <c:pt idx="5">
                  <c:v>23.878</c:v>
                </c:pt>
                <c:pt idx="6">
                  <c:v>23.306999999999995</c:v>
                </c:pt>
                <c:pt idx="7">
                  <c:v>22.467999999999996</c:v>
                </c:pt>
                <c:pt idx="8">
                  <c:v>21.685000000000002</c:v>
                </c:pt>
                <c:pt idx="9">
                  <c:v>20.531000000000002</c:v>
                </c:pt>
                <c:pt idx="10">
                  <c:v>19.231000000000002</c:v>
                </c:pt>
                <c:pt idx="11">
                  <c:v>17.549999999999997</c:v>
                </c:pt>
                <c:pt idx="12">
                  <c:v>14.343</c:v>
                </c:pt>
                <c:pt idx="13">
                  <c:v>12.252000000000001</c:v>
                </c:pt>
                <c:pt idx="14">
                  <c:v>10.252000000000002</c:v>
                </c:pt>
                <c:pt idx="15">
                  <c:v>8.1459999999999972</c:v>
                </c:pt>
                <c:pt idx="16">
                  <c:v>6.2089999999999961</c:v>
                </c:pt>
                <c:pt idx="17">
                  <c:v>4.2520000000000024</c:v>
                </c:pt>
                <c:pt idx="18">
                  <c:v>2.8760000000000012</c:v>
                </c:pt>
                <c:pt idx="19">
                  <c:v>2.0910000000000037</c:v>
                </c:pt>
                <c:pt idx="20">
                  <c:v>1.4550000000000036</c:v>
                </c:pt>
                <c:pt idx="21">
                  <c:v>1.7039999999999971</c:v>
                </c:pt>
                <c:pt idx="22">
                  <c:v>1.9500000000000028</c:v>
                </c:pt>
                <c:pt idx="23">
                  <c:v>1.7409999999999997</c:v>
                </c:pt>
                <c:pt idx="24">
                  <c:v>0.80899999999999839</c:v>
                </c:pt>
                <c:pt idx="25">
                  <c:v>-2.5999999999999801E-2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6E8-4F50-9573-6DA8A87B29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2373392"/>
        <c:axId val="982385872"/>
      </c:lineChart>
      <c:catAx>
        <c:axId val="9823733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82385872"/>
        <c:crosses val="autoZero"/>
        <c:auto val="1"/>
        <c:lblAlgn val="ctr"/>
        <c:lblOffset val="100"/>
        <c:noMultiLvlLbl val="0"/>
      </c:catAx>
      <c:valAx>
        <c:axId val="982385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/>
                  <a:t>CO2 equivalent million metric</a:t>
                </a:r>
                <a:r>
                  <a:rPr lang="en-NZ" baseline="0"/>
                  <a:t> tonnes</a:t>
                </a:r>
                <a:endParaRPr lang="en-NZ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NZ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823733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NZ"/>
              <a:t>(b)</a:t>
            </a:r>
          </a:p>
        </c:rich>
      </c:tx>
      <c:layout>
        <c:manualLayout>
          <c:xMode val="edge"/>
          <c:yMode val="edge"/>
          <c:x val="9.2201851851851854E-3"/>
          <c:y val="3.22466049382716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840481481481481"/>
          <c:y val="6.5231481481481488E-2"/>
          <c:w val="0.68897740740740732"/>
          <c:h val="0.78570339506172837"/>
        </c:manualLayout>
      </c:layout>
      <c:barChart>
        <c:barDir val="col"/>
        <c:grouping val="stacked"/>
        <c:varyColors val="0"/>
        <c:ser>
          <c:idx val="10"/>
          <c:order val="0"/>
          <c:tx>
            <c:strRef>
              <c:f>AotearoaIntelligence!$A$208</c:f>
              <c:strCache>
                <c:ptCount val="1"/>
                <c:pt idx="0">
                  <c:v>Geothermal</c:v>
                </c:pt>
              </c:strCache>
            </c:strRef>
          </c:tx>
          <c:spPr>
            <a:solidFill>
              <a:schemeClr val="tx1">
                <a:lumMod val="65000"/>
                <a:lumOff val="35000"/>
              </a:schemeClr>
            </a:solidFill>
            <a:ln>
              <a:noFill/>
            </a:ln>
            <a:effectLst/>
          </c:spPr>
          <c:invertIfNegative val="0"/>
          <c:cat>
            <c:numRef>
              <c:f>AotearoaIntelligence!$D$198:$AC$198</c:f>
              <c:numCache>
                <c:formatCode>General</c:formatCode>
                <c:ptCount val="2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</c:numCache>
            </c:numRef>
          </c:cat>
          <c:val>
            <c:numRef>
              <c:f>AotearoaIntelligence!$D$208:$AC$208</c:f>
              <c:numCache>
                <c:formatCode>0.00</c:formatCode>
                <c:ptCount val="26"/>
                <c:pt idx="0">
                  <c:v>10.463979999999999</c:v>
                </c:pt>
                <c:pt idx="1">
                  <c:v>10.463979999999999</c:v>
                </c:pt>
                <c:pt idx="2">
                  <c:v>10.715579999999999</c:v>
                </c:pt>
                <c:pt idx="3">
                  <c:v>10.715579999999999</c:v>
                </c:pt>
                <c:pt idx="4">
                  <c:v>10.715579999999999</c:v>
                </c:pt>
                <c:pt idx="5">
                  <c:v>10.715579999999999</c:v>
                </c:pt>
                <c:pt idx="6">
                  <c:v>10.188800000000001</c:v>
                </c:pt>
                <c:pt idx="7">
                  <c:v>10.188800000000001</c:v>
                </c:pt>
                <c:pt idx="8">
                  <c:v>10.188800000000001</c:v>
                </c:pt>
                <c:pt idx="9">
                  <c:v>10.188800000000001</c:v>
                </c:pt>
                <c:pt idx="10">
                  <c:v>12.379110000000001</c:v>
                </c:pt>
                <c:pt idx="11">
                  <c:v>12.379110000000001</c:v>
                </c:pt>
                <c:pt idx="12">
                  <c:v>12.379110000000001</c:v>
                </c:pt>
                <c:pt idx="13">
                  <c:v>12.951639999999999</c:v>
                </c:pt>
                <c:pt idx="14">
                  <c:v>12.951639999999999</c:v>
                </c:pt>
                <c:pt idx="15">
                  <c:v>12.951639999999999</c:v>
                </c:pt>
                <c:pt idx="16">
                  <c:v>12.951639999999999</c:v>
                </c:pt>
                <c:pt idx="17">
                  <c:v>12.951639999999999</c:v>
                </c:pt>
                <c:pt idx="18">
                  <c:v>12.951639999999999</c:v>
                </c:pt>
                <c:pt idx="19">
                  <c:v>12.951639999999999</c:v>
                </c:pt>
                <c:pt idx="20">
                  <c:v>12.951639999999999</c:v>
                </c:pt>
                <c:pt idx="21">
                  <c:v>12.951639999999999</c:v>
                </c:pt>
                <c:pt idx="22">
                  <c:v>12.951639999999999</c:v>
                </c:pt>
                <c:pt idx="23">
                  <c:v>12.951639999999999</c:v>
                </c:pt>
                <c:pt idx="24">
                  <c:v>12.951639999999999</c:v>
                </c:pt>
                <c:pt idx="25">
                  <c:v>12.951639999999999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F1-4E10-8024-F92CD533DD7B}"/>
            </c:ext>
          </c:extLst>
        </c:ser>
        <c:ser>
          <c:idx val="8"/>
          <c:order val="1"/>
          <c:tx>
            <c:strRef>
              <c:f>AotearoaIntelligence!$A$207</c:f>
              <c:strCache>
                <c:ptCount val="1"/>
                <c:pt idx="0">
                  <c:v>Thermal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cat>
            <c:numRef>
              <c:f>AotearoaIntelligence!$D$198:$AC$198</c:f>
              <c:numCache>
                <c:formatCode>General</c:formatCode>
                <c:ptCount val="2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</c:numCache>
            </c:numRef>
          </c:cat>
          <c:val>
            <c:numRef>
              <c:f>AotearoaIntelligence!$D$207:$AC$207</c:f>
              <c:numCache>
                <c:formatCode>0.00</c:formatCode>
                <c:ptCount val="26"/>
                <c:pt idx="0">
                  <c:v>1.808692</c:v>
                </c:pt>
                <c:pt idx="1">
                  <c:v>1.877515</c:v>
                </c:pt>
                <c:pt idx="2">
                  <c:v>1.4341550000000001</c:v>
                </c:pt>
                <c:pt idx="3">
                  <c:v>1.63242</c:v>
                </c:pt>
                <c:pt idx="4">
                  <c:v>1.4411719999999999</c:v>
                </c:pt>
                <c:pt idx="5">
                  <c:v>1.2551570000000001</c:v>
                </c:pt>
                <c:pt idx="6">
                  <c:v>1.46831</c:v>
                </c:pt>
                <c:pt idx="7">
                  <c:v>0.98141</c:v>
                </c:pt>
                <c:pt idx="8">
                  <c:v>1.231066</c:v>
                </c:pt>
                <c:pt idx="9">
                  <c:v>1.3305549999999999</c:v>
                </c:pt>
                <c:pt idx="10">
                  <c:v>1.2529410000000001</c:v>
                </c:pt>
                <c:pt idx="11">
                  <c:v>1.0984350000000001</c:v>
                </c:pt>
                <c:pt idx="12">
                  <c:v>0.74362300000000003</c:v>
                </c:pt>
                <c:pt idx="13">
                  <c:v>0.51571699999999998</c:v>
                </c:pt>
                <c:pt idx="14">
                  <c:v>0.53951199999999999</c:v>
                </c:pt>
                <c:pt idx="15">
                  <c:v>0.50052200000000002</c:v>
                </c:pt>
                <c:pt idx="16">
                  <c:v>0.68874800000000003</c:v>
                </c:pt>
                <c:pt idx="17">
                  <c:v>0.553068</c:v>
                </c:pt>
                <c:pt idx="18">
                  <c:v>0.65456800000000004</c:v>
                </c:pt>
                <c:pt idx="19">
                  <c:v>0.79833200000000004</c:v>
                </c:pt>
                <c:pt idx="20">
                  <c:v>0.76438300000000003</c:v>
                </c:pt>
                <c:pt idx="21">
                  <c:v>0.91886299999999999</c:v>
                </c:pt>
                <c:pt idx="22">
                  <c:v>0.91453200000000001</c:v>
                </c:pt>
                <c:pt idx="23">
                  <c:v>0.84563100000000002</c:v>
                </c:pt>
                <c:pt idx="24">
                  <c:v>0.99236999999999997</c:v>
                </c:pt>
                <c:pt idx="25">
                  <c:v>1.1069770000000001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1F1-4E10-8024-F92CD533DD7B}"/>
            </c:ext>
          </c:extLst>
        </c:ser>
        <c:ser>
          <c:idx val="7"/>
          <c:order val="2"/>
          <c:tx>
            <c:strRef>
              <c:f>AotearoaIntelligence!$A$206</c:f>
              <c:strCache>
                <c:ptCount val="1"/>
                <c:pt idx="0">
                  <c:v>Hydro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cat>
            <c:numRef>
              <c:f>AotearoaIntelligence!$D$198:$AC$198</c:f>
              <c:numCache>
                <c:formatCode>General</c:formatCode>
                <c:ptCount val="2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</c:numCache>
            </c:numRef>
          </c:cat>
          <c:val>
            <c:numRef>
              <c:f>AotearoaIntelligence!$D$206:$AC$206</c:f>
              <c:numCache>
                <c:formatCode>0.00</c:formatCode>
                <c:ptCount val="26"/>
                <c:pt idx="0">
                  <c:v>24.938459999999999</c:v>
                </c:pt>
                <c:pt idx="1">
                  <c:v>25.38747</c:v>
                </c:pt>
                <c:pt idx="2">
                  <c:v>24.22035</c:v>
                </c:pt>
                <c:pt idx="3">
                  <c:v>25.46668</c:v>
                </c:pt>
                <c:pt idx="4">
                  <c:v>24.27131</c:v>
                </c:pt>
                <c:pt idx="5">
                  <c:v>24.330739999999999</c:v>
                </c:pt>
                <c:pt idx="6">
                  <c:v>24.951219999999999</c:v>
                </c:pt>
                <c:pt idx="7">
                  <c:v>24.077909999999999</c:v>
                </c:pt>
                <c:pt idx="8">
                  <c:v>24.688279999999999</c:v>
                </c:pt>
                <c:pt idx="9">
                  <c:v>23.655729999999998</c:v>
                </c:pt>
                <c:pt idx="10">
                  <c:v>23.446480000000001</c:v>
                </c:pt>
                <c:pt idx="11">
                  <c:v>23.97382</c:v>
                </c:pt>
                <c:pt idx="12">
                  <c:v>22.944710000000001</c:v>
                </c:pt>
                <c:pt idx="13">
                  <c:v>21.94511</c:v>
                </c:pt>
                <c:pt idx="14">
                  <c:v>21.714379999999998</c:v>
                </c:pt>
                <c:pt idx="15">
                  <c:v>21.970939999999999</c:v>
                </c:pt>
                <c:pt idx="16">
                  <c:v>22.176079999999999</c:v>
                </c:pt>
                <c:pt idx="17">
                  <c:v>21.296099999999999</c:v>
                </c:pt>
                <c:pt idx="18">
                  <c:v>21.858899999999998</c:v>
                </c:pt>
                <c:pt idx="19">
                  <c:v>21.328220000000002</c:v>
                </c:pt>
                <c:pt idx="20">
                  <c:v>21.964929999999999</c:v>
                </c:pt>
                <c:pt idx="21">
                  <c:v>22.155560000000001</c:v>
                </c:pt>
                <c:pt idx="22">
                  <c:v>21.34158</c:v>
                </c:pt>
                <c:pt idx="23">
                  <c:v>21.257680000000001</c:v>
                </c:pt>
                <c:pt idx="24">
                  <c:v>21.430219999999998</c:v>
                </c:pt>
                <c:pt idx="25">
                  <c:v>21.248349999999999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1F1-4E10-8024-F92CD533DD7B}"/>
            </c:ext>
          </c:extLst>
        </c:ser>
        <c:ser>
          <c:idx val="6"/>
          <c:order val="3"/>
          <c:tx>
            <c:strRef>
              <c:f>AotearoaIntelligence!$A$205</c:f>
              <c:strCache>
                <c:ptCount val="1"/>
                <c:pt idx="0">
                  <c:v>Pumped Hydro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numRef>
              <c:f>AotearoaIntelligence!$D$198:$AC$198</c:f>
              <c:numCache>
                <c:formatCode>General</c:formatCode>
                <c:ptCount val="2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</c:numCache>
            </c:numRef>
          </c:cat>
          <c:val>
            <c:numRef>
              <c:f>AotearoaIntelligence!$D$205:$AC$205</c:f>
              <c:numCache>
                <c:formatCode>0.00</c:formatCode>
                <c:ptCount val="2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1F1-4E10-8024-F92CD533DD7B}"/>
            </c:ext>
          </c:extLst>
        </c:ser>
        <c:ser>
          <c:idx val="5"/>
          <c:order val="4"/>
          <c:tx>
            <c:strRef>
              <c:f>AotearoaIntelligence!$A$204</c:f>
              <c:strCache>
                <c:ptCount val="1"/>
                <c:pt idx="0">
                  <c:v>Grid Scale Battery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numRef>
              <c:f>AotearoaIntelligence!$D$198:$AC$198</c:f>
              <c:numCache>
                <c:formatCode>General</c:formatCode>
                <c:ptCount val="2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</c:numCache>
            </c:numRef>
          </c:cat>
          <c:val>
            <c:numRef>
              <c:f>AotearoaIntelligence!$D$204:$AC$204</c:f>
              <c:numCache>
                <c:formatCode>0.00</c:formatCode>
                <c:ptCount val="2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1F1-4E10-8024-F92CD533DD7B}"/>
            </c:ext>
          </c:extLst>
        </c:ser>
        <c:ser>
          <c:idx val="4"/>
          <c:order val="5"/>
          <c:tx>
            <c:strRef>
              <c:f>AotearoaIntelligence!$A$203</c:f>
              <c:strCache>
                <c:ptCount val="1"/>
                <c:pt idx="0">
                  <c:v>Distributed Battery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numRef>
              <c:f>AotearoaIntelligence!$D$198:$AC$198</c:f>
              <c:numCache>
                <c:formatCode>General</c:formatCode>
                <c:ptCount val="2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</c:numCache>
            </c:numRef>
          </c:cat>
          <c:val>
            <c:numRef>
              <c:f>AotearoaIntelligence!$D$203:$AC$203</c:f>
              <c:numCache>
                <c:formatCode>0.00</c:formatCode>
                <c:ptCount val="2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1F1-4E10-8024-F92CD533DD7B}"/>
            </c:ext>
          </c:extLst>
        </c:ser>
        <c:ser>
          <c:idx val="3"/>
          <c:order val="6"/>
          <c:tx>
            <c:strRef>
              <c:f>AotearoaIntelligence!$A$202</c:f>
              <c:strCache>
                <c:ptCount val="1"/>
                <c:pt idx="0">
                  <c:v>Offshore Wind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cat>
            <c:numRef>
              <c:f>AotearoaIntelligence!$D$198:$AC$198</c:f>
              <c:numCache>
                <c:formatCode>General</c:formatCode>
                <c:ptCount val="2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</c:numCache>
            </c:numRef>
          </c:cat>
          <c:val>
            <c:numRef>
              <c:f>AotearoaIntelligence!$D$202:$AC$202</c:f>
              <c:numCache>
                <c:formatCode>0.00</c:formatCode>
                <c:ptCount val="2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1F1-4E10-8024-F92CD533DD7B}"/>
            </c:ext>
          </c:extLst>
        </c:ser>
        <c:ser>
          <c:idx val="2"/>
          <c:order val="7"/>
          <c:tx>
            <c:strRef>
              <c:f>AotearoaIntelligence!$A$201</c:f>
              <c:strCache>
                <c:ptCount val="1"/>
                <c:pt idx="0">
                  <c:v>Onshore Wind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numRef>
              <c:f>AotearoaIntelligence!$D$198:$AC$198</c:f>
              <c:numCache>
                <c:formatCode>General</c:formatCode>
                <c:ptCount val="2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</c:numCache>
            </c:numRef>
          </c:cat>
          <c:val>
            <c:numRef>
              <c:f>AotearoaIntelligence!$D$201:$AC$201</c:f>
              <c:numCache>
                <c:formatCode>0.00</c:formatCode>
                <c:ptCount val="26"/>
                <c:pt idx="0">
                  <c:v>4.2703179999999996</c:v>
                </c:pt>
                <c:pt idx="1">
                  <c:v>5.0453929999999998</c:v>
                </c:pt>
                <c:pt idx="2">
                  <c:v>6.5337189999999996</c:v>
                </c:pt>
                <c:pt idx="3">
                  <c:v>6.5877249999999998</c:v>
                </c:pt>
                <c:pt idx="4">
                  <c:v>8.8455180000000002</c:v>
                </c:pt>
                <c:pt idx="5">
                  <c:v>10.587059999999999</c:v>
                </c:pt>
                <c:pt idx="6">
                  <c:v>10.695819999999999</c:v>
                </c:pt>
                <c:pt idx="7">
                  <c:v>13.306509999999999</c:v>
                </c:pt>
                <c:pt idx="8">
                  <c:v>13.139469999999999</c:v>
                </c:pt>
                <c:pt idx="9">
                  <c:v>14.063040000000001</c:v>
                </c:pt>
                <c:pt idx="10">
                  <c:v>14.21922</c:v>
                </c:pt>
                <c:pt idx="11">
                  <c:v>14.249359999999999</c:v>
                </c:pt>
                <c:pt idx="12">
                  <c:v>16.124860000000002</c:v>
                </c:pt>
                <c:pt idx="13">
                  <c:v>17.324760000000001</c:v>
                </c:pt>
                <c:pt idx="14">
                  <c:v>17.646249999999998</c:v>
                </c:pt>
                <c:pt idx="15">
                  <c:v>17.683720000000001</c:v>
                </c:pt>
                <c:pt idx="16">
                  <c:v>17.937550000000002</c:v>
                </c:pt>
                <c:pt idx="17">
                  <c:v>18.680769999999999</c:v>
                </c:pt>
                <c:pt idx="18">
                  <c:v>18.768940000000001</c:v>
                </c:pt>
                <c:pt idx="19">
                  <c:v>19.368359999999999</c:v>
                </c:pt>
                <c:pt idx="20">
                  <c:v>19.64068</c:v>
                </c:pt>
                <c:pt idx="21">
                  <c:v>19.713819999999998</c:v>
                </c:pt>
                <c:pt idx="22">
                  <c:v>21.47016</c:v>
                </c:pt>
                <c:pt idx="23">
                  <c:v>22.044060000000002</c:v>
                </c:pt>
                <c:pt idx="24">
                  <c:v>22.06908</c:v>
                </c:pt>
                <c:pt idx="25">
                  <c:v>22.818110000000001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1F1-4E10-8024-F92CD533DD7B}"/>
            </c:ext>
          </c:extLst>
        </c:ser>
        <c:ser>
          <c:idx val="1"/>
          <c:order val="8"/>
          <c:tx>
            <c:strRef>
              <c:f>AotearoaIntelligence!$A$200</c:f>
              <c:strCache>
                <c:ptCount val="1"/>
                <c:pt idx="0">
                  <c:v>Grid Scale Solar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numRef>
              <c:f>AotearoaIntelligence!$D$198:$AC$198</c:f>
              <c:numCache>
                <c:formatCode>General</c:formatCode>
                <c:ptCount val="2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</c:numCache>
            </c:numRef>
          </c:cat>
          <c:val>
            <c:numRef>
              <c:f>AotearoaIntelligence!$D$200:$AC$200</c:f>
              <c:numCache>
                <c:formatCode>0.00</c:formatCode>
                <c:ptCount val="26"/>
                <c:pt idx="0">
                  <c:v>0.473719</c:v>
                </c:pt>
                <c:pt idx="1">
                  <c:v>1.6644220000000001</c:v>
                </c:pt>
                <c:pt idx="2">
                  <c:v>3.5202830000000001</c:v>
                </c:pt>
                <c:pt idx="3">
                  <c:v>3.5136340000000001</c:v>
                </c:pt>
                <c:pt idx="4">
                  <c:v>4.0069359999999996</c:v>
                </c:pt>
                <c:pt idx="5">
                  <c:v>4.8547029999999998</c:v>
                </c:pt>
                <c:pt idx="6">
                  <c:v>5.7520540000000002</c:v>
                </c:pt>
                <c:pt idx="7">
                  <c:v>5.7532639999999997</c:v>
                </c:pt>
                <c:pt idx="8">
                  <c:v>5.7646930000000003</c:v>
                </c:pt>
                <c:pt idx="9">
                  <c:v>6.3727689999999999</c:v>
                </c:pt>
                <c:pt idx="10">
                  <c:v>6.4390470000000004</c:v>
                </c:pt>
                <c:pt idx="11">
                  <c:v>6.4655459999999998</c:v>
                </c:pt>
                <c:pt idx="12">
                  <c:v>6.4762870000000001</c:v>
                </c:pt>
                <c:pt idx="13">
                  <c:v>6.6310580000000003</c:v>
                </c:pt>
                <c:pt idx="14">
                  <c:v>6.9745980000000003</c:v>
                </c:pt>
                <c:pt idx="15">
                  <c:v>7.1194350000000002</c:v>
                </c:pt>
                <c:pt idx="16">
                  <c:v>7.0742950000000002</c:v>
                </c:pt>
                <c:pt idx="17">
                  <c:v>7.7933110000000001</c:v>
                </c:pt>
                <c:pt idx="18">
                  <c:v>7.7731060000000003</c:v>
                </c:pt>
                <c:pt idx="19">
                  <c:v>7.988397</c:v>
                </c:pt>
                <c:pt idx="20">
                  <c:v>7.975765</c:v>
                </c:pt>
                <c:pt idx="21">
                  <c:v>7.9102420000000002</c:v>
                </c:pt>
                <c:pt idx="22">
                  <c:v>7.7398400000000001</c:v>
                </c:pt>
                <c:pt idx="23">
                  <c:v>7.6708769999999999</c:v>
                </c:pt>
                <c:pt idx="24">
                  <c:v>7.6333510000000002</c:v>
                </c:pt>
                <c:pt idx="25">
                  <c:v>7.5902810000000001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41F1-4E10-8024-F92CD533DD7B}"/>
            </c:ext>
          </c:extLst>
        </c:ser>
        <c:ser>
          <c:idx val="0"/>
          <c:order val="9"/>
          <c:tx>
            <c:strRef>
              <c:f>AotearoaIntelligence!$A$199</c:f>
              <c:strCache>
                <c:ptCount val="1"/>
                <c:pt idx="0">
                  <c:v>Distributed Solar</c:v>
                </c:pt>
              </c:strCache>
            </c:strRef>
          </c:tx>
          <c:spPr>
            <a:solidFill>
              <a:schemeClr val="accent4">
                <a:lumMod val="20000"/>
                <a:lumOff val="80000"/>
              </a:schemeClr>
            </a:solidFill>
            <a:ln>
              <a:noFill/>
              <a:prstDash val="sysDash"/>
            </a:ln>
            <a:effectLst/>
          </c:spPr>
          <c:invertIfNegative val="0"/>
          <c:cat>
            <c:numRef>
              <c:f>AotearoaIntelligence!$D$198:$AC$198</c:f>
              <c:numCache>
                <c:formatCode>General</c:formatCode>
                <c:ptCount val="2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</c:numCache>
            </c:numRef>
          </c:cat>
          <c:val>
            <c:numRef>
              <c:f>AotearoaIntelligence!$D$199:$AC$199</c:f>
              <c:numCache>
                <c:formatCode>0.00</c:formatCode>
                <c:ptCount val="26"/>
                <c:pt idx="0">
                  <c:v>1.0510980000000001</c:v>
                </c:pt>
                <c:pt idx="1">
                  <c:v>1.2319910000000001</c:v>
                </c:pt>
                <c:pt idx="2">
                  <c:v>1.4505859999999999</c:v>
                </c:pt>
                <c:pt idx="3">
                  <c:v>1.7067749999999999</c:v>
                </c:pt>
                <c:pt idx="4">
                  <c:v>2.0143680000000002</c:v>
                </c:pt>
                <c:pt idx="5">
                  <c:v>2.3799980000000001</c:v>
                </c:pt>
                <c:pt idx="6">
                  <c:v>2.8227139999999999</c:v>
                </c:pt>
                <c:pt idx="7">
                  <c:v>3.319191</c:v>
                </c:pt>
                <c:pt idx="8">
                  <c:v>3.9233099999999999</c:v>
                </c:pt>
                <c:pt idx="9">
                  <c:v>4.6360219999999996</c:v>
                </c:pt>
                <c:pt idx="10">
                  <c:v>5.3791399999999996</c:v>
                </c:pt>
                <c:pt idx="11">
                  <c:v>6.1501970000000004</c:v>
                </c:pt>
                <c:pt idx="12">
                  <c:v>6.8896769999999998</c:v>
                </c:pt>
                <c:pt idx="13">
                  <c:v>7.5069610000000004</c:v>
                </c:pt>
                <c:pt idx="14">
                  <c:v>8.1759979999999999</c:v>
                </c:pt>
                <c:pt idx="15">
                  <c:v>8.7730879999999996</c:v>
                </c:pt>
                <c:pt idx="16">
                  <c:v>9.345091</c:v>
                </c:pt>
                <c:pt idx="17">
                  <c:v>9.885351</c:v>
                </c:pt>
                <c:pt idx="18">
                  <c:v>10.425090000000001</c:v>
                </c:pt>
                <c:pt idx="19">
                  <c:v>10.89551</c:v>
                </c:pt>
                <c:pt idx="20">
                  <c:v>11.44192</c:v>
                </c:pt>
                <c:pt idx="21">
                  <c:v>11.899649999999999</c:v>
                </c:pt>
                <c:pt idx="22">
                  <c:v>12.35121</c:v>
                </c:pt>
                <c:pt idx="23">
                  <c:v>12.83705</c:v>
                </c:pt>
                <c:pt idx="24">
                  <c:v>13.32413</c:v>
                </c:pt>
                <c:pt idx="25">
                  <c:v>13.850059999999999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41F1-4E10-8024-F92CD533DD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418921008"/>
        <c:axId val="1418922448"/>
      </c:barChart>
      <c:catAx>
        <c:axId val="14189210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18922448"/>
        <c:crosses val="autoZero"/>
        <c:auto val="1"/>
        <c:lblAlgn val="ctr"/>
        <c:lblOffset val="100"/>
        <c:noMultiLvlLbl val="0"/>
      </c:catAx>
      <c:valAx>
        <c:axId val="1418922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/>
                  <a:t>TWh</a:t>
                </a:r>
              </a:p>
            </c:rich>
          </c:tx>
          <c:layout>
            <c:manualLayout>
              <c:xMode val="edge"/>
              <c:yMode val="edge"/>
              <c:x val="1.2428260571947906E-2"/>
              <c:y val="0.4039578135262915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189210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9657851851851846"/>
          <c:y val="5.1601543209876546E-2"/>
          <c:w val="0.18515518518518517"/>
          <c:h val="0.8314743827160493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NZ"/>
              <a:t>(a)</a:t>
            </a:r>
          </a:p>
        </c:rich>
      </c:tx>
      <c:layout>
        <c:manualLayout>
          <c:xMode val="edge"/>
          <c:yMode val="edge"/>
          <c:x val="1.6275740740740736E-2"/>
          <c:y val="5.18453703703703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308259259259259"/>
          <c:y val="6.5231481481481488E-2"/>
          <c:w val="0.68728520932665116"/>
          <c:h val="0.75042561297356014"/>
        </c:manualLayout>
      </c:layout>
      <c:barChart>
        <c:barDir val="col"/>
        <c:grouping val="stacked"/>
        <c:varyColors val="0"/>
        <c:ser>
          <c:idx val="12"/>
          <c:order val="2"/>
          <c:tx>
            <c:strRef>
              <c:f>AotearoaIntelligence!$A$174</c:f>
              <c:strCache>
                <c:ptCount val="1"/>
                <c:pt idx="0">
                  <c:v>Geothermal</c:v>
                </c:pt>
              </c:strCache>
            </c:strRef>
          </c:tx>
          <c:spPr>
            <a:solidFill>
              <a:schemeClr val="tx1">
                <a:lumMod val="65000"/>
                <a:lumOff val="35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#REF!$B$1:$AA$1</c:f>
            </c:multiLvlStrRef>
          </c:cat>
          <c:val>
            <c:numRef>
              <c:f>AotearoaIntelligence!$D$174:$AC$174</c:f>
              <c:numCache>
                <c:formatCode>0.00</c:formatCode>
                <c:ptCount val="26"/>
                <c:pt idx="0">
                  <c:v>1.337</c:v>
                </c:pt>
                <c:pt idx="1">
                  <c:v>1.337</c:v>
                </c:pt>
                <c:pt idx="2">
                  <c:v>1.369</c:v>
                </c:pt>
                <c:pt idx="3">
                  <c:v>1.369</c:v>
                </c:pt>
                <c:pt idx="4">
                  <c:v>1.369</c:v>
                </c:pt>
                <c:pt idx="5">
                  <c:v>1.369</c:v>
                </c:pt>
                <c:pt idx="6">
                  <c:v>1.302</c:v>
                </c:pt>
                <c:pt idx="7">
                  <c:v>1.302</c:v>
                </c:pt>
                <c:pt idx="8">
                  <c:v>1.302</c:v>
                </c:pt>
                <c:pt idx="9">
                  <c:v>1.302</c:v>
                </c:pt>
                <c:pt idx="10">
                  <c:v>1.580581</c:v>
                </c:pt>
                <c:pt idx="11">
                  <c:v>1.580581</c:v>
                </c:pt>
                <c:pt idx="12">
                  <c:v>1.580581</c:v>
                </c:pt>
                <c:pt idx="13">
                  <c:v>1.6534</c:v>
                </c:pt>
                <c:pt idx="14">
                  <c:v>1.6534</c:v>
                </c:pt>
                <c:pt idx="15">
                  <c:v>1.6534</c:v>
                </c:pt>
                <c:pt idx="16">
                  <c:v>1.6534</c:v>
                </c:pt>
                <c:pt idx="17">
                  <c:v>1.6534</c:v>
                </c:pt>
                <c:pt idx="18">
                  <c:v>1.6534</c:v>
                </c:pt>
                <c:pt idx="19">
                  <c:v>1.6534</c:v>
                </c:pt>
                <c:pt idx="20">
                  <c:v>1.6534</c:v>
                </c:pt>
                <c:pt idx="21">
                  <c:v>1.6534</c:v>
                </c:pt>
                <c:pt idx="22">
                  <c:v>1.6534</c:v>
                </c:pt>
                <c:pt idx="23">
                  <c:v>1.6534</c:v>
                </c:pt>
                <c:pt idx="24">
                  <c:v>1.6534</c:v>
                </c:pt>
                <c:pt idx="25">
                  <c:v>1.6534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B9-45C3-9241-44138FE0D4A9}"/>
            </c:ext>
          </c:extLst>
        </c:ser>
        <c:ser>
          <c:idx val="10"/>
          <c:order val="3"/>
          <c:tx>
            <c:strRef>
              <c:f>AotearoaIntelligence!$A$173</c:f>
              <c:strCache>
                <c:ptCount val="1"/>
                <c:pt idx="0">
                  <c:v>Thermal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#REF!$B$1:$AA$1</c:f>
            </c:multiLvlStrRef>
          </c:cat>
          <c:val>
            <c:numRef>
              <c:f>AotearoaIntelligence!$D$173:$AC$173</c:f>
              <c:numCache>
                <c:formatCode>0.00</c:formatCode>
                <c:ptCount val="26"/>
                <c:pt idx="0">
                  <c:v>2.5777999999999999</c:v>
                </c:pt>
                <c:pt idx="1">
                  <c:v>2.1728000000000001</c:v>
                </c:pt>
                <c:pt idx="2">
                  <c:v>2.1728000000000001</c:v>
                </c:pt>
                <c:pt idx="3">
                  <c:v>2.1728000000000001</c:v>
                </c:pt>
                <c:pt idx="4">
                  <c:v>2.0747580000000001</c:v>
                </c:pt>
                <c:pt idx="5">
                  <c:v>2.0747580000000001</c:v>
                </c:pt>
                <c:pt idx="6">
                  <c:v>2.0747580000000001</c:v>
                </c:pt>
                <c:pt idx="7">
                  <c:v>2.0747580000000001</c:v>
                </c:pt>
                <c:pt idx="8">
                  <c:v>2.0747580000000001</c:v>
                </c:pt>
                <c:pt idx="9">
                  <c:v>2.0747580000000001</c:v>
                </c:pt>
                <c:pt idx="10">
                  <c:v>1.546613</c:v>
                </c:pt>
                <c:pt idx="11">
                  <c:v>1.546613</c:v>
                </c:pt>
                <c:pt idx="12">
                  <c:v>1.161613</c:v>
                </c:pt>
                <c:pt idx="13">
                  <c:v>1.0616129999999999</c:v>
                </c:pt>
                <c:pt idx="14">
                  <c:v>1.0616129999999999</c:v>
                </c:pt>
                <c:pt idx="15">
                  <c:v>1.274189</c:v>
                </c:pt>
                <c:pt idx="16">
                  <c:v>1.274189</c:v>
                </c:pt>
                <c:pt idx="17">
                  <c:v>1.274189</c:v>
                </c:pt>
                <c:pt idx="18">
                  <c:v>1.274189</c:v>
                </c:pt>
                <c:pt idx="19">
                  <c:v>1.2291890000000001</c:v>
                </c:pt>
                <c:pt idx="20">
                  <c:v>1.8710169999999999</c:v>
                </c:pt>
                <c:pt idx="21">
                  <c:v>1.8710169999999999</c:v>
                </c:pt>
                <c:pt idx="22">
                  <c:v>1.8710169999999999</c:v>
                </c:pt>
                <c:pt idx="23">
                  <c:v>1.8710169999999999</c:v>
                </c:pt>
                <c:pt idx="24">
                  <c:v>1.8710169999999999</c:v>
                </c:pt>
                <c:pt idx="25">
                  <c:v>1.8710169999999999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BB9-45C3-9241-44138FE0D4A9}"/>
            </c:ext>
          </c:extLst>
        </c:ser>
        <c:ser>
          <c:idx val="9"/>
          <c:order val="4"/>
          <c:tx>
            <c:strRef>
              <c:f>AotearoaIntelligence!$A$172</c:f>
              <c:strCache>
                <c:ptCount val="1"/>
                <c:pt idx="0">
                  <c:v>Hydro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cat>
            <c:multiLvlStrRef>
              <c:f>#REF!$B$1:$AA$1</c:f>
            </c:multiLvlStrRef>
          </c:cat>
          <c:val>
            <c:numRef>
              <c:f>AotearoaIntelligence!$D$172:$AC$172</c:f>
              <c:numCache>
                <c:formatCode>0.00</c:formatCode>
                <c:ptCount val="26"/>
                <c:pt idx="0">
                  <c:v>5.2900999999999998</c:v>
                </c:pt>
                <c:pt idx="1">
                  <c:v>5.2900999999999998</c:v>
                </c:pt>
                <c:pt idx="2">
                  <c:v>5.2900999999999998</c:v>
                </c:pt>
                <c:pt idx="3">
                  <c:v>5.2900999999999998</c:v>
                </c:pt>
                <c:pt idx="4">
                  <c:v>5.2900999999999998</c:v>
                </c:pt>
                <c:pt idx="5">
                  <c:v>5.2900999999999998</c:v>
                </c:pt>
                <c:pt idx="6">
                  <c:v>5.2900999999999998</c:v>
                </c:pt>
                <c:pt idx="7">
                  <c:v>5.2900999999999998</c:v>
                </c:pt>
                <c:pt idx="8">
                  <c:v>5.2900999999999998</c:v>
                </c:pt>
                <c:pt idx="9">
                  <c:v>5.2900999999999998</c:v>
                </c:pt>
                <c:pt idx="10">
                  <c:v>5.2900999999999998</c:v>
                </c:pt>
                <c:pt idx="11">
                  <c:v>5.2900999999999998</c:v>
                </c:pt>
                <c:pt idx="12">
                  <c:v>5.2900999999999998</c:v>
                </c:pt>
                <c:pt idx="13">
                  <c:v>5.2900999999999998</c:v>
                </c:pt>
                <c:pt idx="14">
                  <c:v>5.2900999999999998</c:v>
                </c:pt>
                <c:pt idx="15">
                  <c:v>5.2900999999999998</c:v>
                </c:pt>
                <c:pt idx="16">
                  <c:v>5.2900999999999998</c:v>
                </c:pt>
                <c:pt idx="17">
                  <c:v>5.2900999999999998</c:v>
                </c:pt>
                <c:pt idx="18">
                  <c:v>5.2900999999999998</c:v>
                </c:pt>
                <c:pt idx="19">
                  <c:v>5.2900999999999998</c:v>
                </c:pt>
                <c:pt idx="20">
                  <c:v>5.3250999999999999</c:v>
                </c:pt>
                <c:pt idx="21">
                  <c:v>5.3421000000000003</c:v>
                </c:pt>
                <c:pt idx="22">
                  <c:v>5.3421000000000003</c:v>
                </c:pt>
                <c:pt idx="23">
                  <c:v>5.3421000000000003</c:v>
                </c:pt>
                <c:pt idx="24">
                  <c:v>5.3421000000000003</c:v>
                </c:pt>
                <c:pt idx="25">
                  <c:v>5.3421000000000003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BB9-45C3-9241-44138FE0D4A9}"/>
            </c:ext>
          </c:extLst>
        </c:ser>
        <c:ser>
          <c:idx val="8"/>
          <c:order val="5"/>
          <c:tx>
            <c:strRef>
              <c:f>AotearoaIntelligence!$A$171</c:f>
              <c:strCache>
                <c:ptCount val="1"/>
                <c:pt idx="0">
                  <c:v>Pumped Hydro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#REF!$B$1:$AA$1</c:f>
            </c:multiLvlStrRef>
          </c:cat>
          <c:val>
            <c:numRef>
              <c:f>AotearoaIntelligence!$D$171:$AC$171</c:f>
              <c:numCache>
                <c:formatCode>0.00</c:formatCode>
                <c:ptCount val="2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BB9-45C3-9241-44138FE0D4A9}"/>
            </c:ext>
          </c:extLst>
        </c:ser>
        <c:ser>
          <c:idx val="7"/>
          <c:order val="6"/>
          <c:tx>
            <c:strRef>
              <c:f>AotearoaIntelligence!$A$170</c:f>
              <c:strCache>
                <c:ptCount val="1"/>
                <c:pt idx="0">
                  <c:v>Grid Scale Battery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#REF!$B$1:$AA$1</c:f>
            </c:multiLvlStrRef>
          </c:cat>
          <c:val>
            <c:numRef>
              <c:f>AotearoaIntelligence!$D$170:$AC$170</c:f>
              <c:numCache>
                <c:formatCode>0.00</c:formatCode>
                <c:ptCount val="26"/>
                <c:pt idx="0">
                  <c:v>0.1168</c:v>
                </c:pt>
                <c:pt idx="1">
                  <c:v>0.31890000000000002</c:v>
                </c:pt>
                <c:pt idx="2">
                  <c:v>0.31890000000000002</c:v>
                </c:pt>
                <c:pt idx="3">
                  <c:v>0.31890000000000002</c:v>
                </c:pt>
                <c:pt idx="4">
                  <c:v>0.31890000000000002</c:v>
                </c:pt>
                <c:pt idx="5">
                  <c:v>0.31890000000000002</c:v>
                </c:pt>
                <c:pt idx="6">
                  <c:v>0.31890000000000002</c:v>
                </c:pt>
                <c:pt idx="7">
                  <c:v>0.31890000000000002</c:v>
                </c:pt>
                <c:pt idx="8">
                  <c:v>0.31890000000000002</c:v>
                </c:pt>
                <c:pt idx="9">
                  <c:v>0.31890000000000002</c:v>
                </c:pt>
                <c:pt idx="10">
                  <c:v>0.31890000000000002</c:v>
                </c:pt>
                <c:pt idx="11">
                  <c:v>0.37509599999999998</c:v>
                </c:pt>
                <c:pt idx="12">
                  <c:v>0.72373299999999996</c:v>
                </c:pt>
                <c:pt idx="13">
                  <c:v>0.76468000000000003</c:v>
                </c:pt>
                <c:pt idx="14">
                  <c:v>0.79967299999999997</c:v>
                </c:pt>
                <c:pt idx="15">
                  <c:v>0.79967299999999997</c:v>
                </c:pt>
                <c:pt idx="16">
                  <c:v>0.79967299999999997</c:v>
                </c:pt>
                <c:pt idx="17">
                  <c:v>0.79967299999999997</c:v>
                </c:pt>
                <c:pt idx="18">
                  <c:v>0.79967299999999997</c:v>
                </c:pt>
                <c:pt idx="19">
                  <c:v>0.79967299999999997</c:v>
                </c:pt>
                <c:pt idx="20">
                  <c:v>0.79967299999999997</c:v>
                </c:pt>
                <c:pt idx="21">
                  <c:v>0.79967299999999997</c:v>
                </c:pt>
                <c:pt idx="22">
                  <c:v>0.79967299999999997</c:v>
                </c:pt>
                <c:pt idx="23">
                  <c:v>0.79967299999999997</c:v>
                </c:pt>
                <c:pt idx="24">
                  <c:v>0.81257400000000002</c:v>
                </c:pt>
                <c:pt idx="25">
                  <c:v>0.84392400000000001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BB9-45C3-9241-44138FE0D4A9}"/>
            </c:ext>
          </c:extLst>
        </c:ser>
        <c:ser>
          <c:idx val="6"/>
          <c:order val="7"/>
          <c:tx>
            <c:strRef>
              <c:f>AotearoaIntelligence!$A$169</c:f>
              <c:strCache>
                <c:ptCount val="1"/>
                <c:pt idx="0">
                  <c:v>Distributed Battery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#REF!$B$1:$AA$1</c:f>
            </c:multiLvlStrRef>
          </c:cat>
          <c:val>
            <c:numRef>
              <c:f>AotearoaIntelligence!$D$169:$AC$169</c:f>
              <c:numCache>
                <c:formatCode>0.00</c:formatCode>
                <c:ptCount val="26"/>
                <c:pt idx="0">
                  <c:v>5.4927999999999998E-2</c:v>
                </c:pt>
                <c:pt idx="1">
                  <c:v>7.2717000000000004E-2</c:v>
                </c:pt>
                <c:pt idx="2">
                  <c:v>9.1996999999999995E-2</c:v>
                </c:pt>
                <c:pt idx="3">
                  <c:v>0.113035</c:v>
                </c:pt>
                <c:pt idx="4">
                  <c:v>0.13744500000000001</c:v>
                </c:pt>
                <c:pt idx="5">
                  <c:v>0.16648299999999999</c:v>
                </c:pt>
                <c:pt idx="6">
                  <c:v>0.20093900000000001</c:v>
                </c:pt>
                <c:pt idx="7">
                  <c:v>0.24177399999999999</c:v>
                </c:pt>
                <c:pt idx="8">
                  <c:v>0.29132599999999997</c:v>
                </c:pt>
                <c:pt idx="9">
                  <c:v>0.35185</c:v>
                </c:pt>
                <c:pt idx="10">
                  <c:v>0.42627900000000002</c:v>
                </c:pt>
                <c:pt idx="11">
                  <c:v>0.51691100000000001</c:v>
                </c:pt>
                <c:pt idx="12">
                  <c:v>0.62527200000000005</c:v>
                </c:pt>
                <c:pt idx="13">
                  <c:v>0.75237900000000002</c:v>
                </c:pt>
                <c:pt idx="14">
                  <c:v>0.89878599999999997</c:v>
                </c:pt>
                <c:pt idx="15">
                  <c:v>1.054962</c:v>
                </c:pt>
                <c:pt idx="16">
                  <c:v>1.220701</c:v>
                </c:pt>
                <c:pt idx="17">
                  <c:v>1.3945799999999999</c:v>
                </c:pt>
                <c:pt idx="18">
                  <c:v>1.574416</c:v>
                </c:pt>
                <c:pt idx="19">
                  <c:v>1.7538990000000001</c:v>
                </c:pt>
                <c:pt idx="20">
                  <c:v>1.9352560000000001</c:v>
                </c:pt>
                <c:pt idx="21">
                  <c:v>2.116479</c:v>
                </c:pt>
                <c:pt idx="22">
                  <c:v>2.2961749999999999</c:v>
                </c:pt>
                <c:pt idx="23">
                  <c:v>2.4731139999999998</c:v>
                </c:pt>
                <c:pt idx="24">
                  <c:v>2.6477390000000001</c:v>
                </c:pt>
                <c:pt idx="25">
                  <c:v>2.8213840000000001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BB9-45C3-9241-44138FE0D4A9}"/>
            </c:ext>
          </c:extLst>
        </c:ser>
        <c:ser>
          <c:idx val="5"/>
          <c:order val="8"/>
          <c:tx>
            <c:strRef>
              <c:f>AotearoaIntelligence!$A$168</c:f>
              <c:strCache>
                <c:ptCount val="1"/>
                <c:pt idx="0">
                  <c:v>Offshore Wind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cat>
            <c:multiLvlStrRef>
              <c:f>#REF!$B$1:$AA$1</c:f>
            </c:multiLvlStrRef>
          </c:cat>
          <c:val>
            <c:numRef>
              <c:f>AotearoaIntelligence!$D$168:$AC$168</c:f>
              <c:numCache>
                <c:formatCode>0.00</c:formatCode>
                <c:ptCount val="2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BB9-45C3-9241-44138FE0D4A9}"/>
            </c:ext>
          </c:extLst>
        </c:ser>
        <c:ser>
          <c:idx val="4"/>
          <c:order val="9"/>
          <c:tx>
            <c:strRef>
              <c:f>AotearoaIntelligence!$A$167</c:f>
              <c:strCache>
                <c:ptCount val="1"/>
                <c:pt idx="0">
                  <c:v>Onshore Wind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multiLvlStrRef>
              <c:f>#REF!$B$1:$AA$1</c:f>
            </c:multiLvlStrRef>
          </c:cat>
          <c:val>
            <c:numRef>
              <c:f>AotearoaIntelligence!$D$167:$AC$167</c:f>
              <c:numCache>
                <c:formatCode>0.00</c:formatCode>
                <c:ptCount val="26"/>
                <c:pt idx="0">
                  <c:v>1.2320800000000001</c:v>
                </c:pt>
                <c:pt idx="1">
                  <c:v>1.4610799999999999</c:v>
                </c:pt>
                <c:pt idx="2">
                  <c:v>1.871494</c:v>
                </c:pt>
                <c:pt idx="3">
                  <c:v>1.871494</c:v>
                </c:pt>
                <c:pt idx="4">
                  <c:v>2.544686</c:v>
                </c:pt>
                <c:pt idx="5">
                  <c:v>3.0508329999999999</c:v>
                </c:pt>
                <c:pt idx="6">
                  <c:v>3.0508329999999999</c:v>
                </c:pt>
                <c:pt idx="7">
                  <c:v>3.748542</c:v>
                </c:pt>
                <c:pt idx="8">
                  <c:v>3.748542</c:v>
                </c:pt>
                <c:pt idx="9">
                  <c:v>4.0178539999999998</c:v>
                </c:pt>
                <c:pt idx="10">
                  <c:v>4.0346450000000003</c:v>
                </c:pt>
                <c:pt idx="11">
                  <c:v>4.0688550000000001</c:v>
                </c:pt>
                <c:pt idx="12">
                  <c:v>4.6259329999999999</c:v>
                </c:pt>
                <c:pt idx="13">
                  <c:v>4.9971019999999999</c:v>
                </c:pt>
                <c:pt idx="14">
                  <c:v>5.1184149999999997</c:v>
                </c:pt>
                <c:pt idx="15">
                  <c:v>5.1184149999999997</c:v>
                </c:pt>
                <c:pt idx="16">
                  <c:v>5.1494150000000003</c:v>
                </c:pt>
                <c:pt idx="17">
                  <c:v>5.443918</c:v>
                </c:pt>
                <c:pt idx="18">
                  <c:v>5.443918</c:v>
                </c:pt>
                <c:pt idx="19">
                  <c:v>5.7147969999999999</c:v>
                </c:pt>
                <c:pt idx="20">
                  <c:v>5.7538359999999997</c:v>
                </c:pt>
                <c:pt idx="21">
                  <c:v>5.7538359999999997</c:v>
                </c:pt>
                <c:pt idx="22">
                  <c:v>6.3628799999999996</c:v>
                </c:pt>
                <c:pt idx="23">
                  <c:v>6.5877759999999999</c:v>
                </c:pt>
                <c:pt idx="24">
                  <c:v>6.6020820000000002</c:v>
                </c:pt>
                <c:pt idx="25">
                  <c:v>6.797752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BB9-45C3-9241-44138FE0D4A9}"/>
            </c:ext>
          </c:extLst>
        </c:ser>
        <c:ser>
          <c:idx val="3"/>
          <c:order val="10"/>
          <c:tx>
            <c:strRef>
              <c:f>AotearoaIntelligence!$A$166</c:f>
              <c:strCache>
                <c:ptCount val="1"/>
                <c:pt idx="0">
                  <c:v>Grid Scale Solar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#REF!$B$1:$AA$1</c:f>
            </c:multiLvlStrRef>
          </c:cat>
          <c:val>
            <c:numRef>
              <c:f>AotearoaIntelligence!$D$166:$AC$166</c:f>
              <c:numCache>
                <c:formatCode>0.00</c:formatCode>
                <c:ptCount val="26"/>
                <c:pt idx="0">
                  <c:v>0.22550000000000001</c:v>
                </c:pt>
                <c:pt idx="1">
                  <c:v>0.80300000000000005</c:v>
                </c:pt>
                <c:pt idx="2">
                  <c:v>1.6865000000000001</c:v>
                </c:pt>
                <c:pt idx="3">
                  <c:v>1.6865000000000001</c:v>
                </c:pt>
                <c:pt idx="4">
                  <c:v>1.931</c:v>
                </c:pt>
                <c:pt idx="5">
                  <c:v>2.3324229999999999</c:v>
                </c:pt>
                <c:pt idx="6">
                  <c:v>2.7490239999999999</c:v>
                </c:pt>
                <c:pt idx="7">
                  <c:v>2.7665000000000002</c:v>
                </c:pt>
                <c:pt idx="8">
                  <c:v>2.7665000000000002</c:v>
                </c:pt>
                <c:pt idx="9">
                  <c:v>3.0586570000000002</c:v>
                </c:pt>
                <c:pt idx="10">
                  <c:v>3.1269999999999998</c:v>
                </c:pt>
                <c:pt idx="11">
                  <c:v>3.1269999999999998</c:v>
                </c:pt>
                <c:pt idx="12">
                  <c:v>3.1269999999999998</c:v>
                </c:pt>
                <c:pt idx="13">
                  <c:v>3.2517999999999998</c:v>
                </c:pt>
                <c:pt idx="14">
                  <c:v>3.433646</c:v>
                </c:pt>
                <c:pt idx="15">
                  <c:v>3.511244</c:v>
                </c:pt>
                <c:pt idx="16">
                  <c:v>3.511244</c:v>
                </c:pt>
                <c:pt idx="17">
                  <c:v>3.9376120000000001</c:v>
                </c:pt>
                <c:pt idx="18">
                  <c:v>3.946698</c:v>
                </c:pt>
                <c:pt idx="19">
                  <c:v>4.1097970000000004</c:v>
                </c:pt>
                <c:pt idx="20">
                  <c:v>4.1097970000000004</c:v>
                </c:pt>
                <c:pt idx="21">
                  <c:v>4.1097970000000004</c:v>
                </c:pt>
                <c:pt idx="22">
                  <c:v>4.1097970000000004</c:v>
                </c:pt>
                <c:pt idx="23">
                  <c:v>4.1097970000000004</c:v>
                </c:pt>
                <c:pt idx="24">
                  <c:v>4.1097970000000004</c:v>
                </c:pt>
                <c:pt idx="25">
                  <c:v>4.1097970000000004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EBB9-45C3-9241-44138FE0D4A9}"/>
            </c:ext>
          </c:extLst>
        </c:ser>
        <c:ser>
          <c:idx val="2"/>
          <c:order val="11"/>
          <c:tx>
            <c:strRef>
              <c:f>AotearoaIntelligence!$A$165</c:f>
              <c:strCache>
                <c:ptCount val="1"/>
                <c:pt idx="0">
                  <c:v>Distributed Solar</c:v>
                </c:pt>
              </c:strCache>
            </c:strRef>
          </c:tx>
          <c:spPr>
            <a:solidFill>
              <a:schemeClr val="accent4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#REF!$B$1:$AA$1</c:f>
            </c:multiLvlStrRef>
          </c:cat>
          <c:val>
            <c:numRef>
              <c:f>AotearoaIntelligence!$D$165:$AC$165</c:f>
              <c:numCache>
                <c:formatCode>0.00</c:formatCode>
                <c:ptCount val="26"/>
                <c:pt idx="0">
                  <c:v>0.56079999999999997</c:v>
                </c:pt>
                <c:pt idx="1">
                  <c:v>0.65900000000000003</c:v>
                </c:pt>
                <c:pt idx="2">
                  <c:v>0.77549999999999997</c:v>
                </c:pt>
                <c:pt idx="3">
                  <c:v>0.91420000000000001</c:v>
                </c:pt>
                <c:pt idx="4">
                  <c:v>1.0787</c:v>
                </c:pt>
                <c:pt idx="5">
                  <c:v>1.274</c:v>
                </c:pt>
                <c:pt idx="6">
                  <c:v>1.5051000000000001</c:v>
                </c:pt>
                <c:pt idx="7">
                  <c:v>1.7776000000000001</c:v>
                </c:pt>
                <c:pt idx="8">
                  <c:v>2.0991</c:v>
                </c:pt>
                <c:pt idx="9">
                  <c:v>2.4780000000000002</c:v>
                </c:pt>
                <c:pt idx="10">
                  <c:v>2.9033000000000002</c:v>
                </c:pt>
                <c:pt idx="11">
                  <c:v>3.3111999999999999</c:v>
                </c:pt>
                <c:pt idx="12">
                  <c:v>3.702</c:v>
                </c:pt>
                <c:pt idx="13">
                  <c:v>4.0715000000000003</c:v>
                </c:pt>
                <c:pt idx="14">
                  <c:v>4.4248000000000003</c:v>
                </c:pt>
                <c:pt idx="15">
                  <c:v>4.7643000000000004</c:v>
                </c:pt>
                <c:pt idx="16">
                  <c:v>5.0918000000000001</c:v>
                </c:pt>
                <c:pt idx="17">
                  <c:v>5.4089999999999998</c:v>
                </c:pt>
                <c:pt idx="18">
                  <c:v>5.7183000000000002</c:v>
                </c:pt>
                <c:pt idx="19">
                  <c:v>6.0204000000000004</c:v>
                </c:pt>
                <c:pt idx="20">
                  <c:v>6.3186999999999998</c:v>
                </c:pt>
                <c:pt idx="21">
                  <c:v>6.6135999999999999</c:v>
                </c:pt>
                <c:pt idx="22">
                  <c:v>6.9067999999999996</c:v>
                </c:pt>
                <c:pt idx="23">
                  <c:v>7.1981000000000002</c:v>
                </c:pt>
                <c:pt idx="24">
                  <c:v>7.4917999999999996</c:v>
                </c:pt>
                <c:pt idx="25">
                  <c:v>7.7934999999999999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BB9-45C3-9241-44138FE0D4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418921008"/>
        <c:axId val="1418922448"/>
      </c:barChart>
      <c:lineChart>
        <c:grouping val="standard"/>
        <c:varyColors val="0"/>
        <c:ser>
          <c:idx val="0"/>
          <c:order val="0"/>
          <c:tx>
            <c:strRef>
              <c:f>AotearoaIntelligence!$A$163</c:f>
              <c:strCache>
                <c:ptCount val="1"/>
                <c:pt idx="0">
                  <c:v>Peak Demand</c:v>
                </c:pt>
              </c:strCache>
            </c:strRef>
          </c:tx>
          <c:spPr>
            <a:ln w="28575" cap="rnd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AotearoaIntelligence!$D$162:$AC$162</c:f>
              <c:numCache>
                <c:formatCode>General</c:formatCode>
                <c:ptCount val="2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</c:numCache>
            </c:numRef>
          </c:cat>
          <c:val>
            <c:numRef>
              <c:f>AotearoaIntelligence!$D$163:$AC$163</c:f>
              <c:numCache>
                <c:formatCode>0.00</c:formatCode>
                <c:ptCount val="26"/>
                <c:pt idx="0">
                  <c:v>7.4388810000000003</c:v>
                </c:pt>
                <c:pt idx="1">
                  <c:v>7.8035560000000004</c:v>
                </c:pt>
                <c:pt idx="2">
                  <c:v>8.0980080000000001</c:v>
                </c:pt>
                <c:pt idx="3">
                  <c:v>8.3972960000000008</c:v>
                </c:pt>
                <c:pt idx="4">
                  <c:v>8.6749910000000003</c:v>
                </c:pt>
                <c:pt idx="5">
                  <c:v>9.0752089999999992</c:v>
                </c:pt>
                <c:pt idx="6">
                  <c:v>9.3440030000000007</c:v>
                </c:pt>
                <c:pt idx="7">
                  <c:v>9.5760430000000003</c:v>
                </c:pt>
                <c:pt idx="8">
                  <c:v>9.7625360000000008</c:v>
                </c:pt>
                <c:pt idx="9">
                  <c:v>9.9550210000000003</c:v>
                </c:pt>
                <c:pt idx="10">
                  <c:v>10.27703</c:v>
                </c:pt>
                <c:pt idx="11">
                  <c:v>10.42285</c:v>
                </c:pt>
                <c:pt idx="12">
                  <c:v>10.562720000000001</c:v>
                </c:pt>
                <c:pt idx="13">
                  <c:v>10.69941</c:v>
                </c:pt>
                <c:pt idx="14">
                  <c:v>10.836779999999999</c:v>
                </c:pt>
                <c:pt idx="15">
                  <c:v>10.920389999999999</c:v>
                </c:pt>
                <c:pt idx="16">
                  <c:v>11.03204</c:v>
                </c:pt>
                <c:pt idx="17">
                  <c:v>11.11656</c:v>
                </c:pt>
                <c:pt idx="18">
                  <c:v>11.23845</c:v>
                </c:pt>
                <c:pt idx="19">
                  <c:v>11.32701</c:v>
                </c:pt>
                <c:pt idx="20">
                  <c:v>11.45532</c:v>
                </c:pt>
                <c:pt idx="21">
                  <c:v>11.53303</c:v>
                </c:pt>
                <c:pt idx="22">
                  <c:v>11.644399999999999</c:v>
                </c:pt>
                <c:pt idx="23">
                  <c:v>11.720179999999999</c:v>
                </c:pt>
                <c:pt idx="24">
                  <c:v>11.80395</c:v>
                </c:pt>
                <c:pt idx="25">
                  <c:v>11.919919999999999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EBB9-45C3-9241-44138FE0D4A9}"/>
            </c:ext>
          </c:extLst>
        </c:ser>
        <c:ser>
          <c:idx val="1"/>
          <c:order val="1"/>
          <c:tx>
            <c:strRef>
              <c:f>AotearoaIntelligence!$A$164</c:f>
              <c:strCache>
                <c:ptCount val="1"/>
                <c:pt idx="0">
                  <c:v>Dispatchable Capacity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AotearoaIntelligence!$D$162:$AC$162</c:f>
              <c:numCache>
                <c:formatCode>General</c:formatCode>
                <c:ptCount val="2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</c:numCache>
            </c:numRef>
          </c:cat>
          <c:val>
            <c:numRef>
              <c:f>AotearoaIntelligence!$D$164:$AC$164</c:f>
              <c:numCache>
                <c:formatCode>0.00</c:formatCode>
                <c:ptCount val="26"/>
                <c:pt idx="0">
                  <c:v>9.3766280000000002</c:v>
                </c:pt>
                <c:pt idx="1">
                  <c:v>9.1915169999999993</c:v>
                </c:pt>
                <c:pt idx="2">
                  <c:v>9.2427969999999995</c:v>
                </c:pt>
                <c:pt idx="3">
                  <c:v>9.2638350000000003</c:v>
                </c:pt>
                <c:pt idx="4">
                  <c:v>9.1902030000000003</c:v>
                </c:pt>
                <c:pt idx="5">
                  <c:v>9.2192410000000002</c:v>
                </c:pt>
                <c:pt idx="6">
                  <c:v>9.1866970000000006</c:v>
                </c:pt>
                <c:pt idx="7">
                  <c:v>9.2275320000000001</c:v>
                </c:pt>
                <c:pt idx="8">
                  <c:v>9.2770840000000003</c:v>
                </c:pt>
                <c:pt idx="9">
                  <c:v>9.3376079999999995</c:v>
                </c:pt>
                <c:pt idx="10">
                  <c:v>9.1624730000000003</c:v>
                </c:pt>
                <c:pt idx="11">
                  <c:v>9.3093009999999996</c:v>
                </c:pt>
                <c:pt idx="12">
                  <c:v>9.3812990000000003</c:v>
                </c:pt>
                <c:pt idx="13">
                  <c:v>9.5221719999999994</c:v>
                </c:pt>
                <c:pt idx="14">
                  <c:v>9.7035719999999994</c:v>
                </c:pt>
                <c:pt idx="15">
                  <c:v>10.072324</c:v>
                </c:pt>
                <c:pt idx="16">
                  <c:v>10.238062999999999</c:v>
                </c:pt>
                <c:pt idx="17">
                  <c:v>10.411942</c:v>
                </c:pt>
                <c:pt idx="18">
                  <c:v>10.591778</c:v>
                </c:pt>
                <c:pt idx="19">
                  <c:v>10.726260999999999</c:v>
                </c:pt>
                <c:pt idx="20">
                  <c:v>11.584446</c:v>
                </c:pt>
                <c:pt idx="21">
                  <c:v>11.782669</c:v>
                </c:pt>
                <c:pt idx="22">
                  <c:v>11.962365</c:v>
                </c:pt>
                <c:pt idx="23">
                  <c:v>12.139303999999999</c:v>
                </c:pt>
                <c:pt idx="24">
                  <c:v>12.326830000000001</c:v>
                </c:pt>
                <c:pt idx="25">
                  <c:v>12.531825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EBB9-45C3-9241-44138FE0D4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8921008"/>
        <c:axId val="1418922448"/>
      </c:lineChart>
      <c:catAx>
        <c:axId val="14189210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18922448"/>
        <c:crosses val="autoZero"/>
        <c:auto val="1"/>
        <c:lblAlgn val="ctr"/>
        <c:lblOffset val="100"/>
        <c:noMultiLvlLbl val="0"/>
      </c:catAx>
      <c:valAx>
        <c:axId val="1418922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/>
                  <a:t>GW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189210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989303703703704"/>
          <c:y val="5.1601462885022133E-2"/>
          <c:w val="0.18280333333333335"/>
          <c:h val="0.921628787232452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NZ"/>
              <a:t>(a)</a:t>
            </a:r>
          </a:p>
        </c:rich>
      </c:tx>
      <c:layout>
        <c:manualLayout>
          <c:xMode val="edge"/>
          <c:yMode val="edge"/>
          <c:x val="9.4094444444444234E-3"/>
          <c:y val="0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816896677534995"/>
          <c:y val="4.3117207995256777E-2"/>
          <c:w val="0.84333995471208589"/>
          <c:h val="0.68758209876543208"/>
        </c:manualLayout>
      </c:layout>
      <c:lineChart>
        <c:grouping val="standard"/>
        <c:varyColors val="0"/>
        <c:ser>
          <c:idx val="1"/>
          <c:order val="0"/>
          <c:tx>
            <c:strRef>
              <c:f>'Figure 21'!$A$5</c:f>
              <c:strCache>
                <c:ptCount val="1"/>
                <c:pt idx="0">
                  <c:v>Aotearoa Electrified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'Figure 21'!$D$4:$AC$4</c:f>
              <c:numCache>
                <c:formatCode>General</c:formatCode>
                <c:ptCount val="2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</c:numCache>
            </c:numRef>
          </c:cat>
          <c:val>
            <c:numRef>
              <c:f>'Figure 21'!$D$5:$AC$5</c:f>
              <c:numCache>
                <c:formatCode>General</c:formatCode>
                <c:ptCount val="26"/>
                <c:pt idx="0">
                  <c:v>39.818376603154697</c:v>
                </c:pt>
                <c:pt idx="1">
                  <c:v>40.205245585135998</c:v>
                </c:pt>
                <c:pt idx="2">
                  <c:v>41.179152299973403</c:v>
                </c:pt>
                <c:pt idx="3">
                  <c:v>41.654184732266202</c:v>
                </c:pt>
                <c:pt idx="4">
                  <c:v>42.5158842434912</c:v>
                </c:pt>
                <c:pt idx="5">
                  <c:v>44.279577654386799</c:v>
                </c:pt>
                <c:pt idx="6">
                  <c:v>45.113536967931601</c:v>
                </c:pt>
                <c:pt idx="7">
                  <c:v>46.334809884370301</c:v>
                </c:pt>
                <c:pt idx="8">
                  <c:v>47.7129922319832</c:v>
                </c:pt>
                <c:pt idx="9">
                  <c:v>48.968187660926503</c:v>
                </c:pt>
                <c:pt idx="10">
                  <c:v>51.376819885137998</c:v>
                </c:pt>
                <c:pt idx="11">
                  <c:v>52.785644226897801</c:v>
                </c:pt>
                <c:pt idx="12">
                  <c:v>54.171622238155997</c:v>
                </c:pt>
                <c:pt idx="13">
                  <c:v>55.479137413623199</c:v>
                </c:pt>
                <c:pt idx="14">
                  <c:v>56.678913928744201</c:v>
                </c:pt>
                <c:pt idx="15">
                  <c:v>58.0475452671513</c:v>
                </c:pt>
                <c:pt idx="16">
                  <c:v>59.064555198386302</c:v>
                </c:pt>
                <c:pt idx="17">
                  <c:v>60.2653925955725</c:v>
                </c:pt>
                <c:pt idx="18">
                  <c:v>61.1635188491531</c:v>
                </c:pt>
                <c:pt idx="19">
                  <c:v>62.011591623398303</c:v>
                </c:pt>
                <c:pt idx="20">
                  <c:v>62.847105256142399</c:v>
                </c:pt>
                <c:pt idx="21">
                  <c:v>63.655562330595501</c:v>
                </c:pt>
                <c:pt idx="22">
                  <c:v>64.444412023064302</c:v>
                </c:pt>
                <c:pt idx="23">
                  <c:v>65.4710337336371</c:v>
                </c:pt>
                <c:pt idx="24">
                  <c:v>66.230375550273493</c:v>
                </c:pt>
                <c:pt idx="25">
                  <c:v>66.981393318561899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A0-43E2-8168-659495941849}"/>
            </c:ext>
          </c:extLst>
        </c:ser>
        <c:ser>
          <c:idx val="2"/>
          <c:order val="1"/>
          <c:tx>
            <c:strRef>
              <c:f>'Figure 21'!$A$6</c:f>
              <c:strCache>
                <c:ptCount val="1"/>
                <c:pt idx="0">
                  <c:v>Aotearoa Intelligence</c:v>
                </c:pt>
              </c:strCache>
            </c:strRef>
          </c:tx>
          <c:spPr>
            <a:ln w="28575" cap="rnd">
              <a:solidFill>
                <a:srgbClr val="92D050"/>
              </a:solidFill>
              <a:round/>
            </a:ln>
            <a:effectLst/>
          </c:spPr>
          <c:marker>
            <c:symbol val="none"/>
          </c:marker>
          <c:cat>
            <c:numRef>
              <c:f>'Figure 21'!$D$4:$AC$4</c:f>
              <c:numCache>
                <c:formatCode>General</c:formatCode>
                <c:ptCount val="2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</c:numCache>
            </c:numRef>
          </c:cat>
          <c:val>
            <c:numRef>
              <c:f>'Figure 21'!$D$6:$AC$6</c:f>
              <c:numCache>
                <c:formatCode>General</c:formatCode>
                <c:ptCount val="26"/>
                <c:pt idx="0">
                  <c:v>39.894614508435701</c:v>
                </c:pt>
                <c:pt idx="1">
                  <c:v>40.564083780248701</c:v>
                </c:pt>
                <c:pt idx="2">
                  <c:v>41.551318461436402</c:v>
                </c:pt>
                <c:pt idx="3">
                  <c:v>42.304554561152997</c:v>
                </c:pt>
                <c:pt idx="4">
                  <c:v>43.477832196191301</c:v>
                </c:pt>
                <c:pt idx="5">
                  <c:v>45.208364052310898</c:v>
                </c:pt>
                <c:pt idx="6">
                  <c:v>46.219357032233802</c:v>
                </c:pt>
                <c:pt idx="7">
                  <c:v>47.634747781308199</c:v>
                </c:pt>
                <c:pt idx="8">
                  <c:v>48.877765724903099</c:v>
                </c:pt>
                <c:pt idx="9">
                  <c:v>50.266619864332903</c:v>
                </c:pt>
                <c:pt idx="10">
                  <c:v>52.6214551237628</c:v>
                </c:pt>
                <c:pt idx="11">
                  <c:v>53.993822984640403</c:v>
                </c:pt>
                <c:pt idx="12">
                  <c:v>55.458072033339398</c:v>
                </c:pt>
                <c:pt idx="13">
                  <c:v>57.263164096479201</c:v>
                </c:pt>
                <c:pt idx="14">
                  <c:v>58.7498986023583</c:v>
                </c:pt>
                <c:pt idx="15">
                  <c:v>60.211680455269097</c:v>
                </c:pt>
                <c:pt idx="16">
                  <c:v>61.9275572439768</c:v>
                </c:pt>
                <c:pt idx="17">
                  <c:v>63.285347442773002</c:v>
                </c:pt>
                <c:pt idx="18">
                  <c:v>64.897176005658395</c:v>
                </c:pt>
                <c:pt idx="19">
                  <c:v>66.139903724867693</c:v>
                </c:pt>
                <c:pt idx="20">
                  <c:v>67.638782298468797</c:v>
                </c:pt>
                <c:pt idx="21">
                  <c:v>68.6885438763574</c:v>
                </c:pt>
                <c:pt idx="22">
                  <c:v>69.987828137370698</c:v>
                </c:pt>
                <c:pt idx="23">
                  <c:v>70.929136135867694</c:v>
                </c:pt>
                <c:pt idx="24">
                  <c:v>71.825700571176299</c:v>
                </c:pt>
                <c:pt idx="25">
                  <c:v>73.000848326606302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A0-43E2-8168-659495941849}"/>
            </c:ext>
          </c:extLst>
        </c:ser>
        <c:ser>
          <c:idx val="3"/>
          <c:order val="2"/>
          <c:tx>
            <c:strRef>
              <c:f>'Figure 21'!$A$7</c:f>
              <c:strCache>
                <c:ptCount val="1"/>
                <c:pt idx="0">
                  <c:v>Global Green Rush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numRef>
              <c:f>'Figure 21'!$D$4:$AC$4</c:f>
              <c:numCache>
                <c:formatCode>General</c:formatCode>
                <c:ptCount val="2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</c:numCache>
            </c:numRef>
          </c:cat>
          <c:val>
            <c:numRef>
              <c:f>'Figure 21'!$D$7:$AC$7</c:f>
              <c:numCache>
                <c:formatCode>General</c:formatCode>
                <c:ptCount val="26"/>
                <c:pt idx="0">
                  <c:v>39.942370906654197</c:v>
                </c:pt>
                <c:pt idx="1">
                  <c:v>40.576873265253397</c:v>
                </c:pt>
                <c:pt idx="2">
                  <c:v>41.8654759358541</c:v>
                </c:pt>
                <c:pt idx="3">
                  <c:v>43.0409803529217</c:v>
                </c:pt>
                <c:pt idx="4">
                  <c:v>44.446362499317502</c:v>
                </c:pt>
                <c:pt idx="5">
                  <c:v>46.689438060973799</c:v>
                </c:pt>
                <c:pt idx="6">
                  <c:v>48.729210374674601</c:v>
                </c:pt>
                <c:pt idx="7">
                  <c:v>51.080610825227801</c:v>
                </c:pt>
                <c:pt idx="8">
                  <c:v>53.4055213253773</c:v>
                </c:pt>
                <c:pt idx="9">
                  <c:v>56.0521573177788</c:v>
                </c:pt>
                <c:pt idx="10">
                  <c:v>59.7120860568929</c:v>
                </c:pt>
                <c:pt idx="11">
                  <c:v>61.967252752710102</c:v>
                </c:pt>
                <c:pt idx="12">
                  <c:v>64.076984180235002</c:v>
                </c:pt>
                <c:pt idx="13">
                  <c:v>66.029370504699799</c:v>
                </c:pt>
                <c:pt idx="14">
                  <c:v>67.826292058771898</c:v>
                </c:pt>
                <c:pt idx="15">
                  <c:v>69.522232450683006</c:v>
                </c:pt>
                <c:pt idx="16">
                  <c:v>71.464370793588699</c:v>
                </c:pt>
                <c:pt idx="17">
                  <c:v>73.095197102096705</c:v>
                </c:pt>
                <c:pt idx="18">
                  <c:v>74.658402955537397</c:v>
                </c:pt>
                <c:pt idx="19">
                  <c:v>76.132632795476198</c:v>
                </c:pt>
                <c:pt idx="20">
                  <c:v>77.536025298383805</c:v>
                </c:pt>
                <c:pt idx="21">
                  <c:v>79.066532862638695</c:v>
                </c:pt>
                <c:pt idx="22">
                  <c:v>80.220169278584706</c:v>
                </c:pt>
                <c:pt idx="23">
                  <c:v>81.268681693884901</c:v>
                </c:pt>
                <c:pt idx="24">
                  <c:v>82.2226648109569</c:v>
                </c:pt>
                <c:pt idx="25">
                  <c:v>83.376156627791801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0A0-43E2-8168-659495941849}"/>
            </c:ext>
          </c:extLst>
        </c:ser>
        <c:ser>
          <c:idx val="4"/>
          <c:order val="3"/>
          <c:tx>
            <c:strRef>
              <c:f>'Figure 21'!$A$8</c:f>
              <c:strCache>
                <c:ptCount val="1"/>
                <c:pt idx="0">
                  <c:v>Made in Aotearoa</c:v>
                </c:pt>
              </c:strCache>
            </c:strRef>
          </c:tx>
          <c:spPr>
            <a:ln w="28575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cat>
            <c:numRef>
              <c:f>'Figure 21'!$D$4:$AC$4</c:f>
              <c:numCache>
                <c:formatCode>General</c:formatCode>
                <c:ptCount val="2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</c:numCache>
            </c:numRef>
          </c:cat>
          <c:val>
            <c:numRef>
              <c:f>'Figure 21'!$D$8:$AC$8</c:f>
              <c:numCache>
                <c:formatCode>General</c:formatCode>
                <c:ptCount val="26"/>
                <c:pt idx="0">
                  <c:v>39.911696384891997</c:v>
                </c:pt>
                <c:pt idx="1">
                  <c:v>40.453467826084299</c:v>
                </c:pt>
                <c:pt idx="2">
                  <c:v>41.572405534185499</c:v>
                </c:pt>
                <c:pt idx="3">
                  <c:v>42.220114035615097</c:v>
                </c:pt>
                <c:pt idx="4">
                  <c:v>43.2735116613431</c:v>
                </c:pt>
                <c:pt idx="5">
                  <c:v>45.264112239501998</c:v>
                </c:pt>
                <c:pt idx="6">
                  <c:v>46.379471076055303</c:v>
                </c:pt>
                <c:pt idx="7">
                  <c:v>47.9369427092998</c:v>
                </c:pt>
                <c:pt idx="8">
                  <c:v>49.712196526971297</c:v>
                </c:pt>
                <c:pt idx="9">
                  <c:v>51.4268847552284</c:v>
                </c:pt>
                <c:pt idx="10">
                  <c:v>54.611054305671701</c:v>
                </c:pt>
                <c:pt idx="11">
                  <c:v>56.630642588551403</c:v>
                </c:pt>
                <c:pt idx="12">
                  <c:v>58.760712907246401</c:v>
                </c:pt>
                <c:pt idx="13">
                  <c:v>61.010627612360501</c:v>
                </c:pt>
                <c:pt idx="14">
                  <c:v>63.387007738286897</c:v>
                </c:pt>
                <c:pt idx="15">
                  <c:v>67.701428498759796</c:v>
                </c:pt>
                <c:pt idx="16">
                  <c:v>70.764889754466495</c:v>
                </c:pt>
                <c:pt idx="17">
                  <c:v>73.642590336665904</c:v>
                </c:pt>
                <c:pt idx="18">
                  <c:v>76.581708363910195</c:v>
                </c:pt>
                <c:pt idx="19">
                  <c:v>79.510458782470707</c:v>
                </c:pt>
                <c:pt idx="20">
                  <c:v>82.747261280847894</c:v>
                </c:pt>
                <c:pt idx="21">
                  <c:v>85.782025159085904</c:v>
                </c:pt>
                <c:pt idx="22">
                  <c:v>89.010595504464405</c:v>
                </c:pt>
                <c:pt idx="23">
                  <c:v>91.873260429903794</c:v>
                </c:pt>
                <c:pt idx="24">
                  <c:v>94.570379631239106</c:v>
                </c:pt>
                <c:pt idx="25">
                  <c:v>97.089552756656104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0A0-43E2-8168-659495941849}"/>
            </c:ext>
          </c:extLst>
        </c:ser>
        <c:ser>
          <c:idx val="5"/>
          <c:order val="4"/>
          <c:tx>
            <c:strRef>
              <c:f>'Figure 21'!$A$9</c:f>
              <c:strCache>
                <c:ptCount val="1"/>
                <c:pt idx="0">
                  <c:v>Patchwork Nation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numRef>
              <c:f>'Figure 21'!$D$4:$AC$4</c:f>
              <c:numCache>
                <c:formatCode>General</c:formatCode>
                <c:ptCount val="2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</c:numCache>
            </c:numRef>
          </c:cat>
          <c:val>
            <c:numRef>
              <c:f>'Figure 21'!$D$9:$AC$9</c:f>
              <c:numCache>
                <c:formatCode>General</c:formatCode>
                <c:ptCount val="26"/>
                <c:pt idx="0">
                  <c:v>39.531719600663202</c:v>
                </c:pt>
                <c:pt idx="1">
                  <c:v>39.776326682580503</c:v>
                </c:pt>
                <c:pt idx="2">
                  <c:v>40.4799493785466</c:v>
                </c:pt>
                <c:pt idx="3">
                  <c:v>40.706884345954897</c:v>
                </c:pt>
                <c:pt idx="4">
                  <c:v>41.2150707709513</c:v>
                </c:pt>
                <c:pt idx="5">
                  <c:v>41.581436130207798</c:v>
                </c:pt>
                <c:pt idx="6">
                  <c:v>42.191176927072</c:v>
                </c:pt>
                <c:pt idx="7">
                  <c:v>42.688982912496201</c:v>
                </c:pt>
                <c:pt idx="8">
                  <c:v>43.4761715034467</c:v>
                </c:pt>
                <c:pt idx="9">
                  <c:v>44.183919331128003</c:v>
                </c:pt>
                <c:pt idx="10">
                  <c:v>45.192482424364101</c:v>
                </c:pt>
                <c:pt idx="11">
                  <c:v>46.139970101354798</c:v>
                </c:pt>
                <c:pt idx="12">
                  <c:v>47.168816861087002</c:v>
                </c:pt>
                <c:pt idx="13">
                  <c:v>48.213294347638801</c:v>
                </c:pt>
                <c:pt idx="14">
                  <c:v>49.203952136531797</c:v>
                </c:pt>
                <c:pt idx="15">
                  <c:v>50.114139579203602</c:v>
                </c:pt>
                <c:pt idx="16">
                  <c:v>50.929716639144303</c:v>
                </c:pt>
                <c:pt idx="17">
                  <c:v>51.664664095186197</c:v>
                </c:pt>
                <c:pt idx="18">
                  <c:v>52.339075148299699</c:v>
                </c:pt>
                <c:pt idx="19">
                  <c:v>52.964799023158697</c:v>
                </c:pt>
                <c:pt idx="20">
                  <c:v>53.745122031156598</c:v>
                </c:pt>
                <c:pt idx="21">
                  <c:v>54.298526339719999</c:v>
                </c:pt>
                <c:pt idx="22">
                  <c:v>54.817255234083703</c:v>
                </c:pt>
                <c:pt idx="23">
                  <c:v>55.306512390174397</c:v>
                </c:pt>
                <c:pt idx="24">
                  <c:v>55.736664511777597</c:v>
                </c:pt>
                <c:pt idx="25">
                  <c:v>56.151528063879901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0A0-43E2-8168-6594959418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66639632"/>
        <c:axId val="1566640592"/>
      </c:lineChart>
      <c:catAx>
        <c:axId val="1566639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66640592"/>
        <c:crosses val="autoZero"/>
        <c:auto val="1"/>
        <c:lblAlgn val="ctr"/>
        <c:lblOffset val="100"/>
        <c:noMultiLvlLbl val="0"/>
      </c:catAx>
      <c:valAx>
        <c:axId val="1566640592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Demand, TWh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66639632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3366305096917294E-2"/>
          <c:y val="0.83444457981043352"/>
          <c:w val="0.94973134190058661"/>
          <c:h val="0.120169911389423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NZ"/>
              <a:t>(b)</a:t>
            </a:r>
          </a:p>
        </c:rich>
      </c:tx>
      <c:layout>
        <c:manualLayout>
          <c:xMode val="edge"/>
          <c:yMode val="edge"/>
          <c:x val="8.6451851851851533E-3"/>
          <c:y val="2.3518518518518518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'Figure 21'!$B$31</c:f>
              <c:strCache>
                <c:ptCount val="1"/>
                <c:pt idx="0">
                  <c:v>Agriculture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21'!$A$32:$A$36</c:f>
              <c:strCache>
                <c:ptCount val="5"/>
                <c:pt idx="0">
                  <c:v>Aotearoa Electrified</c:v>
                </c:pt>
                <c:pt idx="1">
                  <c:v>Aotearoa Intelligence</c:v>
                </c:pt>
                <c:pt idx="2">
                  <c:v>Global Green Rush</c:v>
                </c:pt>
                <c:pt idx="3">
                  <c:v>Made in Aotearoa</c:v>
                </c:pt>
                <c:pt idx="4">
                  <c:v>Patchwork Nation</c:v>
                </c:pt>
              </c:strCache>
            </c:strRef>
          </c:cat>
          <c:val>
            <c:numRef>
              <c:f>'Figure 21'!$B$32:$B$36</c:f>
              <c:numCache>
                <c:formatCode>0.00</c:formatCode>
                <c:ptCount val="5"/>
                <c:pt idx="0">
                  <c:v>3.46590528642436</c:v>
                </c:pt>
                <c:pt idx="1">
                  <c:v>3.30862401133309</c:v>
                </c:pt>
                <c:pt idx="2">
                  <c:v>9.6638943024333006</c:v>
                </c:pt>
                <c:pt idx="3">
                  <c:v>8.7304212568498691</c:v>
                </c:pt>
                <c:pt idx="4">
                  <c:v>3.00546111726677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C09-46BE-AC58-78EAD7B7BC07}"/>
            </c:ext>
          </c:extLst>
        </c:ser>
        <c:ser>
          <c:idx val="1"/>
          <c:order val="1"/>
          <c:tx>
            <c:strRef>
              <c:f>'Figure 21'!$C$31</c:f>
              <c:strCache>
                <c:ptCount val="1"/>
                <c:pt idx="0">
                  <c:v>Commercial</c:v>
                </c:pt>
              </c:strCache>
            </c:strRef>
          </c:tx>
          <c:spPr>
            <a:solidFill>
              <a:srgbClr val="00879D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21'!$A$32:$A$36</c:f>
              <c:strCache>
                <c:ptCount val="5"/>
                <c:pt idx="0">
                  <c:v>Aotearoa Electrified</c:v>
                </c:pt>
                <c:pt idx="1">
                  <c:v>Aotearoa Intelligence</c:v>
                </c:pt>
                <c:pt idx="2">
                  <c:v>Global Green Rush</c:v>
                </c:pt>
                <c:pt idx="3">
                  <c:v>Made in Aotearoa</c:v>
                </c:pt>
                <c:pt idx="4">
                  <c:v>Patchwork Nation</c:v>
                </c:pt>
              </c:strCache>
            </c:strRef>
          </c:cat>
          <c:val>
            <c:numRef>
              <c:f>'Figure 21'!$C$32:$C$36</c:f>
              <c:numCache>
                <c:formatCode>0.00</c:formatCode>
                <c:ptCount val="5"/>
                <c:pt idx="0">
                  <c:v>16.769233886989099</c:v>
                </c:pt>
                <c:pt idx="1">
                  <c:v>23.499107388502999</c:v>
                </c:pt>
                <c:pt idx="2">
                  <c:v>18.912655151124302</c:v>
                </c:pt>
                <c:pt idx="3">
                  <c:v>19.0235969245395</c:v>
                </c:pt>
                <c:pt idx="4">
                  <c:v>14.268719331976399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C09-46BE-AC58-78EAD7B7BC07}"/>
            </c:ext>
          </c:extLst>
        </c:ser>
        <c:ser>
          <c:idx val="2"/>
          <c:order val="2"/>
          <c:tx>
            <c:strRef>
              <c:f>'Figure 21'!$D$31</c:f>
              <c:strCache>
                <c:ptCount val="1"/>
                <c:pt idx="0">
                  <c:v>Industrial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21'!$A$32:$A$36</c:f>
              <c:strCache>
                <c:ptCount val="5"/>
                <c:pt idx="0">
                  <c:v>Aotearoa Electrified</c:v>
                </c:pt>
                <c:pt idx="1">
                  <c:v>Aotearoa Intelligence</c:v>
                </c:pt>
                <c:pt idx="2">
                  <c:v>Global Green Rush</c:v>
                </c:pt>
                <c:pt idx="3">
                  <c:v>Made in Aotearoa</c:v>
                </c:pt>
                <c:pt idx="4">
                  <c:v>Patchwork Nation</c:v>
                </c:pt>
              </c:strCache>
            </c:strRef>
          </c:cat>
          <c:val>
            <c:numRef>
              <c:f>'Figure 21'!$D$32:$D$36</c:f>
              <c:numCache>
                <c:formatCode>0.00</c:formatCode>
                <c:ptCount val="5"/>
                <c:pt idx="0">
                  <c:v>22.284768753334902</c:v>
                </c:pt>
                <c:pt idx="1">
                  <c:v>21.4298873325119</c:v>
                </c:pt>
                <c:pt idx="2">
                  <c:v>26.4161073804359</c:v>
                </c:pt>
                <c:pt idx="3">
                  <c:v>30.804406534583102</c:v>
                </c:pt>
                <c:pt idx="4">
                  <c:v>18.472303489693701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C09-46BE-AC58-78EAD7B7BC07}"/>
            </c:ext>
          </c:extLst>
        </c:ser>
        <c:ser>
          <c:idx val="3"/>
          <c:order val="3"/>
          <c:tx>
            <c:strRef>
              <c:f>'Figure 21'!$E$31</c:f>
              <c:strCache>
                <c:ptCount val="1"/>
                <c:pt idx="0">
                  <c:v>Residential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21'!$A$32:$A$36</c:f>
              <c:strCache>
                <c:ptCount val="5"/>
                <c:pt idx="0">
                  <c:v>Aotearoa Electrified</c:v>
                </c:pt>
                <c:pt idx="1">
                  <c:v>Aotearoa Intelligence</c:v>
                </c:pt>
                <c:pt idx="2">
                  <c:v>Global Green Rush</c:v>
                </c:pt>
                <c:pt idx="3">
                  <c:v>Made in Aotearoa</c:v>
                </c:pt>
                <c:pt idx="4">
                  <c:v>Patchwork Nation</c:v>
                </c:pt>
              </c:strCache>
            </c:strRef>
          </c:cat>
          <c:val>
            <c:numRef>
              <c:f>'Figure 21'!$E$32:$E$36</c:f>
              <c:numCache>
                <c:formatCode>0.00</c:formatCode>
                <c:ptCount val="5"/>
                <c:pt idx="0">
                  <c:v>17.1076900968221</c:v>
                </c:pt>
                <c:pt idx="1">
                  <c:v>18.659871323052201</c:v>
                </c:pt>
                <c:pt idx="2">
                  <c:v>17.464270210233099</c:v>
                </c:pt>
                <c:pt idx="3">
                  <c:v>17.137399579833399</c:v>
                </c:pt>
                <c:pt idx="4">
                  <c:v>16.953679732222401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C09-46BE-AC58-78EAD7B7BC07}"/>
            </c:ext>
          </c:extLst>
        </c:ser>
        <c:ser>
          <c:idx val="4"/>
          <c:order val="4"/>
          <c:tx>
            <c:strRef>
              <c:f>'Figure 21'!$F$31</c:f>
              <c:strCache>
                <c:ptCount val="1"/>
                <c:pt idx="0">
                  <c:v>Transport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21'!$A$32:$A$36</c:f>
              <c:strCache>
                <c:ptCount val="5"/>
                <c:pt idx="0">
                  <c:v>Aotearoa Electrified</c:v>
                </c:pt>
                <c:pt idx="1">
                  <c:v>Aotearoa Intelligence</c:v>
                </c:pt>
                <c:pt idx="2">
                  <c:v>Global Green Rush</c:v>
                </c:pt>
                <c:pt idx="3">
                  <c:v>Made in Aotearoa</c:v>
                </c:pt>
                <c:pt idx="4">
                  <c:v>Patchwork Nation</c:v>
                </c:pt>
              </c:strCache>
            </c:strRef>
          </c:cat>
          <c:val>
            <c:numRef>
              <c:f>'Figure 21'!$F$32:$F$36</c:f>
              <c:numCache>
                <c:formatCode>0.00</c:formatCode>
                <c:ptCount val="5"/>
                <c:pt idx="0">
                  <c:v>7.3537952949913699</c:v>
                </c:pt>
                <c:pt idx="1">
                  <c:v>6.1033582712059999</c:v>
                </c:pt>
                <c:pt idx="2">
                  <c:v>10.9192295835651</c:v>
                </c:pt>
                <c:pt idx="3">
                  <c:v>21.393728460850099</c:v>
                </c:pt>
                <c:pt idx="4">
                  <c:v>3.4513643927205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C09-46BE-AC58-78EAD7B7BC07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44"/>
        <c:overlap val="100"/>
        <c:axId val="2002845296"/>
        <c:axId val="2002847216"/>
      </c:barChart>
      <c:catAx>
        <c:axId val="20028452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02847216"/>
        <c:crosses val="autoZero"/>
        <c:auto val="1"/>
        <c:lblAlgn val="ctr"/>
        <c:lblOffset val="100"/>
        <c:noMultiLvlLbl val="0"/>
      </c:catAx>
      <c:valAx>
        <c:axId val="2002847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/>
                  <a:t>Demand,</a:t>
                </a:r>
                <a:r>
                  <a:rPr lang="en-NZ" baseline="0"/>
                  <a:t> TWh</a:t>
                </a:r>
                <a:endParaRPr lang="en-NZ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NZ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028452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'Figure 22'!$A$5</c:f>
              <c:strCache>
                <c:ptCount val="1"/>
                <c:pt idx="0">
                  <c:v>AotearoaElectrified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'Figure 22'!$B$4:$AF$4</c:f>
              <c:numCache>
                <c:formatCode>General</c:formatCode>
                <c:ptCount val="3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</c:numCache>
            </c:numRef>
          </c:cat>
          <c:val>
            <c:numRef>
              <c:f>'Figure 22'!$B$5:$AF$5</c:f>
              <c:numCache>
                <c:formatCode>General</c:formatCode>
                <c:ptCount val="31"/>
                <c:pt idx="0">
                  <c:v>6.8696120000000001</c:v>
                </c:pt>
                <c:pt idx="1">
                  <c:v>7.267345999999999</c:v>
                </c:pt>
                <c:pt idx="2">
                  <c:v>7.0931779999999947</c:v>
                </c:pt>
                <c:pt idx="3">
                  <c:v>7.298775</c:v>
                </c:pt>
                <c:pt idx="4">
                  <c:v>7.0220159999999998</c:v>
                </c:pt>
                <c:pt idx="5" formatCode="0.00">
                  <c:v>7.33689358741315</c:v>
                </c:pt>
                <c:pt idx="6" formatCode="0.00">
                  <c:v>7.6144032894345637</c:v>
                </c:pt>
                <c:pt idx="7" formatCode="0.00">
                  <c:v>7.8059214825595991</c:v>
                </c:pt>
                <c:pt idx="8" formatCode="0.00">
                  <c:v>7.994579928581441</c:v>
                </c:pt>
                <c:pt idx="9" formatCode="0.00">
                  <c:v>8.1993006656894192</c:v>
                </c:pt>
                <c:pt idx="10" formatCode="0.00">
                  <c:v>8.4974252684321456</c:v>
                </c:pt>
                <c:pt idx="11" formatCode="0.00">
                  <c:v>8.673838718528355</c:v>
                </c:pt>
                <c:pt idx="12" formatCode="0.00">
                  <c:v>8.8116445631191844</c:v>
                </c:pt>
                <c:pt idx="13" formatCode="0.00">
                  <c:v>8.9475699610379511</c:v>
                </c:pt>
                <c:pt idx="14" formatCode="0.00">
                  <c:v>9.0755216644812045</c:v>
                </c:pt>
                <c:pt idx="15" formatCode="0.00">
                  <c:v>9.3354086679983119</c:v>
                </c:pt>
                <c:pt idx="16" formatCode="0.00">
                  <c:v>9.4651305750532551</c:v>
                </c:pt>
                <c:pt idx="17" formatCode="0.00">
                  <c:v>9.5896368863824986</c:v>
                </c:pt>
                <c:pt idx="18" formatCode="0.00">
                  <c:v>9.707471083404144</c:v>
                </c:pt>
                <c:pt idx="19" formatCode="0.00">
                  <c:v>9.8196491703110791</c:v>
                </c:pt>
                <c:pt idx="20" formatCode="0.00">
                  <c:v>9.9146514439525664</c:v>
                </c:pt>
                <c:pt idx="21" formatCode="0.00">
                  <c:v>9.9739416741459319</c:v>
                </c:pt>
                <c:pt idx="22" formatCode="0.00">
                  <c:v>10.02735319519598</c:v>
                </c:pt>
                <c:pt idx="23" formatCode="0.00">
                  <c:v>10.078292848353588</c:v>
                </c:pt>
                <c:pt idx="24" formatCode="0.00">
                  <c:v>10.130458911270022</c:v>
                </c:pt>
                <c:pt idx="25" formatCode="0.00">
                  <c:v>10.187329992838059</c:v>
                </c:pt>
                <c:pt idx="26" formatCode="0.00">
                  <c:v>10.246404528097566</c:v>
                </c:pt>
                <c:pt idx="27" formatCode="0.00">
                  <c:v>10.307064459236756</c:v>
                </c:pt>
                <c:pt idx="28" formatCode="0.00">
                  <c:v>10.369112628832802</c:v>
                </c:pt>
                <c:pt idx="29" formatCode="0.00">
                  <c:v>10.431879566850148</c:v>
                </c:pt>
                <c:pt idx="30" formatCode="0.00">
                  <c:v>10.494466020640335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D2-4357-89AE-C333CAA8CC80}"/>
            </c:ext>
          </c:extLst>
        </c:ser>
        <c:ser>
          <c:idx val="2"/>
          <c:order val="1"/>
          <c:tx>
            <c:strRef>
              <c:f>'Figure 22'!$A$6</c:f>
              <c:strCache>
                <c:ptCount val="1"/>
                <c:pt idx="0">
                  <c:v>AotearoaIntelligence</c:v>
                </c:pt>
              </c:strCache>
            </c:strRef>
          </c:tx>
          <c:spPr>
            <a:ln w="28575" cap="rnd">
              <a:solidFill>
                <a:srgbClr val="92D050"/>
              </a:solidFill>
              <a:round/>
            </a:ln>
            <a:effectLst/>
          </c:spPr>
          <c:marker>
            <c:symbol val="none"/>
          </c:marker>
          <c:cat>
            <c:numRef>
              <c:f>'Figure 22'!$B$4:$AF$4</c:f>
              <c:numCache>
                <c:formatCode>General</c:formatCode>
                <c:ptCount val="3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</c:numCache>
            </c:numRef>
          </c:cat>
          <c:val>
            <c:numRef>
              <c:f>'Figure 22'!$B$6:$AF$6</c:f>
              <c:numCache>
                <c:formatCode>General</c:formatCode>
                <c:ptCount val="31"/>
                <c:pt idx="0">
                  <c:v>6.8696120000000001</c:v>
                </c:pt>
                <c:pt idx="1">
                  <c:v>7.267345999999999</c:v>
                </c:pt>
                <c:pt idx="2">
                  <c:v>7.0931779999999947</c:v>
                </c:pt>
                <c:pt idx="3">
                  <c:v>7.298775</c:v>
                </c:pt>
                <c:pt idx="4">
                  <c:v>7.0220159999999998</c:v>
                </c:pt>
                <c:pt idx="5" formatCode="0.00">
                  <c:v>7.4250998184777748</c:v>
                </c:pt>
                <c:pt idx="6" formatCode="0.00">
                  <c:v>7.7863233603598454</c:v>
                </c:pt>
                <c:pt idx="7" formatCode="0.00">
                  <c:v>8.077301779907172</c:v>
                </c:pt>
                <c:pt idx="8" formatCode="0.00">
                  <c:v>8.3723938709903756</c:v>
                </c:pt>
                <c:pt idx="9" formatCode="0.00">
                  <c:v>8.6453385885913807</c:v>
                </c:pt>
                <c:pt idx="10" formatCode="0.00">
                  <c:v>9.0397854810231486</c:v>
                </c:pt>
                <c:pt idx="11" formatCode="0.00">
                  <c:v>9.3012714753982344</c:v>
                </c:pt>
                <c:pt idx="12" formatCode="0.00">
                  <c:v>9.5253496005895268</c:v>
                </c:pt>
                <c:pt idx="13" formatCode="0.00">
                  <c:v>9.7023038146505165</c:v>
                </c:pt>
                <c:pt idx="14" formatCode="0.00">
                  <c:v>9.8830963127356419</c:v>
                </c:pt>
                <c:pt idx="15" formatCode="0.00">
                  <c:v>10.190802255522371</c:v>
                </c:pt>
                <c:pt idx="16" formatCode="0.00">
                  <c:v>10.3202457825351</c:v>
                </c:pt>
                <c:pt idx="17" formatCode="0.00">
                  <c:v>10.440845228950231</c:v>
                </c:pt>
                <c:pt idx="18" formatCode="0.00">
                  <c:v>10.555710035378477</c:v>
                </c:pt>
                <c:pt idx="19" formatCode="0.00">
                  <c:v>10.668442520671688</c:v>
                </c:pt>
                <c:pt idx="20" formatCode="0.00">
                  <c:v>10.727143524773904</c:v>
                </c:pt>
                <c:pt idx="21" formatCode="0.00">
                  <c:v>10.815661025234251</c:v>
                </c:pt>
                <c:pt idx="22" formatCode="0.00">
                  <c:v>10.87706582551135</c:v>
                </c:pt>
                <c:pt idx="23" formatCode="0.00">
                  <c:v>10.979949973251632</c:v>
                </c:pt>
                <c:pt idx="24" formatCode="0.00">
                  <c:v>11.050360716310101</c:v>
                </c:pt>
                <c:pt idx="25" formatCode="0.00">
                  <c:v>11.162736115081486</c:v>
                </c:pt>
                <c:pt idx="26" formatCode="0.00">
                  <c:v>11.228963783440884</c:v>
                </c:pt>
                <c:pt idx="27" formatCode="0.00">
                  <c:v>11.332821485892842</c:v>
                </c:pt>
                <c:pt idx="28" formatCode="0.00">
                  <c:v>11.402920303137659</c:v>
                </c:pt>
                <c:pt idx="29" formatCode="0.00">
                  <c:v>11.485932620078133</c:v>
                </c:pt>
                <c:pt idx="30" formatCode="0.00">
                  <c:v>11.60502960287165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D2-4357-89AE-C333CAA8CC80}"/>
            </c:ext>
          </c:extLst>
        </c:ser>
        <c:ser>
          <c:idx val="3"/>
          <c:order val="2"/>
          <c:tx>
            <c:strRef>
              <c:f>'Figure 22'!$A$7</c:f>
              <c:strCache>
                <c:ptCount val="1"/>
                <c:pt idx="0">
                  <c:v>GlobalGreenRush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numRef>
              <c:f>'Figure 22'!$B$4:$AF$4</c:f>
              <c:numCache>
                <c:formatCode>General</c:formatCode>
                <c:ptCount val="3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</c:numCache>
            </c:numRef>
          </c:cat>
          <c:val>
            <c:numRef>
              <c:f>'Figure 22'!$B$7:$AF$7</c:f>
              <c:numCache>
                <c:formatCode>General</c:formatCode>
                <c:ptCount val="31"/>
                <c:pt idx="0">
                  <c:v>6.8696120000000001</c:v>
                </c:pt>
                <c:pt idx="1">
                  <c:v>7.267345999999999</c:v>
                </c:pt>
                <c:pt idx="2">
                  <c:v>7.0931779999999947</c:v>
                </c:pt>
                <c:pt idx="3">
                  <c:v>7.298775</c:v>
                </c:pt>
                <c:pt idx="4">
                  <c:v>7.0220159999999998</c:v>
                </c:pt>
                <c:pt idx="5" formatCode="0.00">
                  <c:v>7.374597896773297</c:v>
                </c:pt>
                <c:pt idx="6" formatCode="0.00">
                  <c:v>7.6785612355820172</c:v>
                </c:pt>
                <c:pt idx="7" formatCode="0.00">
                  <c:v>7.8941528734634749</c:v>
                </c:pt>
                <c:pt idx="8" formatCode="0.00">
                  <c:v>8.1158184983915014</c:v>
                </c:pt>
                <c:pt idx="9" formatCode="0.00">
                  <c:v>8.3710214800962373</c:v>
                </c:pt>
                <c:pt idx="10" formatCode="0.00">
                  <c:v>8.7286924776015713</c:v>
                </c:pt>
                <c:pt idx="11" formatCode="0.00">
                  <c:v>8.9846385193766096</c:v>
                </c:pt>
                <c:pt idx="12" formatCode="0.00">
                  <c:v>9.2074379272271631</c:v>
                </c:pt>
                <c:pt idx="13" formatCode="0.00">
                  <c:v>9.4237441995845597</c:v>
                </c:pt>
                <c:pt idx="14" formatCode="0.00">
                  <c:v>9.6176225826178889</c:v>
                </c:pt>
                <c:pt idx="15" formatCode="0.00">
                  <c:v>9.9585767559802019</c:v>
                </c:pt>
                <c:pt idx="16" formatCode="0.00">
                  <c:v>10.130016869538867</c:v>
                </c:pt>
                <c:pt idx="17" formatCode="0.00">
                  <c:v>10.293329843543734</c:v>
                </c:pt>
                <c:pt idx="18" formatCode="0.00">
                  <c:v>10.452918765784359</c:v>
                </c:pt>
                <c:pt idx="19" formatCode="0.00">
                  <c:v>10.612947225053128</c:v>
                </c:pt>
                <c:pt idx="20" formatCode="0.00">
                  <c:v>10.735174764293991</c:v>
                </c:pt>
                <c:pt idx="21" formatCode="0.00">
                  <c:v>10.871868977145416</c:v>
                </c:pt>
                <c:pt idx="22" formatCode="0.00">
                  <c:v>11.010945152695346</c:v>
                </c:pt>
                <c:pt idx="23" formatCode="0.00">
                  <c:v>11.150515313847615</c:v>
                </c:pt>
                <c:pt idx="24" formatCode="0.00">
                  <c:v>11.28675117118657</c:v>
                </c:pt>
                <c:pt idx="25" formatCode="0.00">
                  <c:v>11.417884796790148</c:v>
                </c:pt>
                <c:pt idx="26" formatCode="0.00">
                  <c:v>11.564621873418508</c:v>
                </c:pt>
                <c:pt idx="27" formatCode="0.00">
                  <c:v>11.688439473344062</c:v>
                </c:pt>
                <c:pt idx="28" formatCode="0.00">
                  <c:v>11.80069087757238</c:v>
                </c:pt>
                <c:pt idx="29" formatCode="0.00">
                  <c:v>11.901830984099886</c:v>
                </c:pt>
                <c:pt idx="30" formatCode="0.00">
                  <c:v>12.027786261341287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7D2-4357-89AE-C333CAA8CC80}"/>
            </c:ext>
          </c:extLst>
        </c:ser>
        <c:ser>
          <c:idx val="4"/>
          <c:order val="3"/>
          <c:tx>
            <c:strRef>
              <c:f>'Figure 22'!$A$8</c:f>
              <c:strCache>
                <c:ptCount val="1"/>
                <c:pt idx="0">
                  <c:v>MadeInAotearoa</c:v>
                </c:pt>
              </c:strCache>
            </c:strRef>
          </c:tx>
          <c:spPr>
            <a:ln w="28575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cat>
            <c:numRef>
              <c:f>'Figure 22'!$B$4:$AF$4</c:f>
              <c:numCache>
                <c:formatCode>General</c:formatCode>
                <c:ptCount val="3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</c:numCache>
            </c:numRef>
          </c:cat>
          <c:val>
            <c:numRef>
              <c:f>'Figure 22'!$B$8:$AF$8</c:f>
              <c:numCache>
                <c:formatCode>General</c:formatCode>
                <c:ptCount val="31"/>
                <c:pt idx="0">
                  <c:v>6.8696120000000001</c:v>
                </c:pt>
                <c:pt idx="1">
                  <c:v>7.267345999999999</c:v>
                </c:pt>
                <c:pt idx="2">
                  <c:v>7.0931779999999947</c:v>
                </c:pt>
                <c:pt idx="3">
                  <c:v>7.298775</c:v>
                </c:pt>
                <c:pt idx="4">
                  <c:v>7.0220159999999998</c:v>
                </c:pt>
                <c:pt idx="5" formatCode="0.00">
                  <c:v>7.3492070183352798</c:v>
                </c:pt>
                <c:pt idx="6" formatCode="0.00">
                  <c:v>7.6503905588163335</c:v>
                </c:pt>
                <c:pt idx="7" formatCode="0.00">
                  <c:v>7.8640820734509651</c:v>
                </c:pt>
                <c:pt idx="8" formatCode="0.00">
                  <c:v>8.076198771991697</c:v>
                </c:pt>
                <c:pt idx="9" formatCode="0.00">
                  <c:v>8.3130866837836344</c:v>
                </c:pt>
                <c:pt idx="10" formatCode="0.00">
                  <c:v>8.6420944011403211</c:v>
                </c:pt>
                <c:pt idx="11" formatCode="0.00">
                  <c:v>8.8602676785566086</c:v>
                </c:pt>
                <c:pt idx="12" formatCode="0.00">
                  <c:v>9.0439391549159396</c:v>
                </c:pt>
                <c:pt idx="13" formatCode="0.00">
                  <c:v>9.234853612851488</c:v>
                </c:pt>
                <c:pt idx="14" formatCode="0.00">
                  <c:v>9.4281427298732403</c:v>
                </c:pt>
                <c:pt idx="15" formatCode="0.00">
                  <c:v>9.7912945025909561</c:v>
                </c:pt>
                <c:pt idx="16" formatCode="0.00">
                  <c:v>10.004042480573434</c:v>
                </c:pt>
                <c:pt idx="17" formatCode="0.00">
                  <c:v>10.220523270608433</c:v>
                </c:pt>
                <c:pt idx="18" formatCode="0.00">
                  <c:v>10.443543767614569</c:v>
                </c:pt>
                <c:pt idx="19" formatCode="0.00">
                  <c:v>10.67681191056276</c:v>
                </c:pt>
                <c:pt idx="20" formatCode="0.00">
                  <c:v>11.088779803014475</c:v>
                </c:pt>
                <c:pt idx="21" formatCode="0.00">
                  <c:v>11.323459243346772</c:v>
                </c:pt>
                <c:pt idx="22" formatCode="0.00">
                  <c:v>11.563359069474997</c:v>
                </c:pt>
                <c:pt idx="23" formatCode="0.00">
                  <c:v>11.810585838006851</c:v>
                </c:pt>
                <c:pt idx="24" formatCode="0.00">
                  <c:v>12.062993559628483</c:v>
                </c:pt>
                <c:pt idx="25" formatCode="0.00">
                  <c:v>12.358127243087317</c:v>
                </c:pt>
                <c:pt idx="26" formatCode="0.00">
                  <c:v>12.644190902609713</c:v>
                </c:pt>
                <c:pt idx="27" formatCode="0.00">
                  <c:v>12.933192169858337</c:v>
                </c:pt>
                <c:pt idx="28" formatCode="0.00">
                  <c:v>13.214490440015251</c:v>
                </c:pt>
                <c:pt idx="29" formatCode="0.00">
                  <c:v>13.483432871072976</c:v>
                </c:pt>
                <c:pt idx="30" formatCode="0.00">
                  <c:v>13.741346832603782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7D2-4357-89AE-C333CAA8CC80}"/>
            </c:ext>
          </c:extLst>
        </c:ser>
        <c:ser>
          <c:idx val="5"/>
          <c:order val="4"/>
          <c:tx>
            <c:strRef>
              <c:f>'Figure 22'!$A$9</c:f>
              <c:strCache>
                <c:ptCount val="1"/>
                <c:pt idx="0">
                  <c:v>PatchworkNation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numRef>
              <c:f>'Figure 22'!$B$4:$AF$4</c:f>
              <c:numCache>
                <c:formatCode>General</c:formatCode>
                <c:ptCount val="3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</c:numCache>
            </c:numRef>
          </c:cat>
          <c:val>
            <c:numRef>
              <c:f>'Figure 22'!$B$9:$AF$9</c:f>
              <c:numCache>
                <c:formatCode>General</c:formatCode>
                <c:ptCount val="31"/>
                <c:pt idx="0">
                  <c:v>6.8696120000000001</c:v>
                </c:pt>
                <c:pt idx="1">
                  <c:v>7.267345999999999</c:v>
                </c:pt>
                <c:pt idx="2">
                  <c:v>7.0931779999999947</c:v>
                </c:pt>
                <c:pt idx="3">
                  <c:v>7.298775</c:v>
                </c:pt>
                <c:pt idx="4">
                  <c:v>7.0220159999999998</c:v>
                </c:pt>
                <c:pt idx="5" formatCode="0.00">
                  <c:v>7.2642928630429626</c:v>
                </c:pt>
                <c:pt idx="6" formatCode="0.00">
                  <c:v>7.4411036007609237</c:v>
                </c:pt>
                <c:pt idx="7" formatCode="0.00">
                  <c:v>7.5745297855341613</c:v>
                </c:pt>
                <c:pt idx="8" formatCode="0.00">
                  <c:v>7.6928865545541356</c:v>
                </c:pt>
                <c:pt idx="9" formatCode="0.00">
                  <c:v>7.7971871893070679</c:v>
                </c:pt>
                <c:pt idx="10" formatCode="0.00">
                  <c:v>7.9035149076037934</c:v>
                </c:pt>
                <c:pt idx="11" formatCode="0.00">
                  <c:v>8.0259257472884737</c:v>
                </c:pt>
                <c:pt idx="12" formatCode="0.00">
                  <c:v>8.1063558782691825</c:v>
                </c:pt>
                <c:pt idx="13" formatCode="0.00">
                  <c:v>8.1958587024032905</c:v>
                </c:pt>
                <c:pt idx="14" formatCode="0.00">
                  <c:v>8.2585920380869595</c:v>
                </c:pt>
                <c:pt idx="15" formatCode="0.00">
                  <c:v>8.375919641727581</c:v>
                </c:pt>
                <c:pt idx="16" formatCode="0.00">
                  <c:v>8.4454176904540379</c:v>
                </c:pt>
                <c:pt idx="17" formatCode="0.00">
                  <c:v>8.5196121368816335</c:v>
                </c:pt>
                <c:pt idx="18" formatCode="0.00">
                  <c:v>8.5915761992159183</c:v>
                </c:pt>
                <c:pt idx="19" formatCode="0.00">
                  <c:v>8.666884341605563</c:v>
                </c:pt>
                <c:pt idx="20" formatCode="0.00">
                  <c:v>8.7084691867132964</c:v>
                </c:pt>
                <c:pt idx="21" formatCode="0.00">
                  <c:v>8.751238398144654</c:v>
                </c:pt>
                <c:pt idx="22" formatCode="0.00">
                  <c:v>8.7899396364808631</c:v>
                </c:pt>
                <c:pt idx="23" formatCode="0.00">
                  <c:v>8.8261082013071288</c:v>
                </c:pt>
                <c:pt idx="24" formatCode="0.00">
                  <c:v>8.8608734818748882</c:v>
                </c:pt>
                <c:pt idx="25" formatCode="0.00">
                  <c:v>8.9190730273182783</c:v>
                </c:pt>
                <c:pt idx="26" formatCode="0.00">
                  <c:v>8.9549245377014</c:v>
                </c:pt>
                <c:pt idx="27" formatCode="0.00">
                  <c:v>8.9887436928623305</c:v>
                </c:pt>
                <c:pt idx="28" formatCode="0.00">
                  <c:v>9.0206745724714956</c:v>
                </c:pt>
                <c:pt idx="29" formatCode="0.00">
                  <c:v>9.0481968410924161</c:v>
                </c:pt>
                <c:pt idx="30" formatCode="0.00">
                  <c:v>9.0746111426355736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7D2-4357-89AE-C333CAA8CC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63534608"/>
        <c:axId val="1563535568"/>
      </c:lineChart>
      <c:catAx>
        <c:axId val="15635346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63535568"/>
        <c:crosses val="autoZero"/>
        <c:auto val="1"/>
        <c:lblAlgn val="ctr"/>
        <c:lblOffset val="100"/>
        <c:noMultiLvlLbl val="0"/>
      </c:catAx>
      <c:valAx>
        <c:axId val="15635355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/>
                  <a:t>Peak Demand, GW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635346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'Figure 23'!$C$6</c:f>
          <c:strCache>
            <c:ptCount val="1"/>
            <c:pt idx="0">
              <c:v>(a) Patchwork Nation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'Figure 23'!$B$11</c:f>
              <c:strCache>
                <c:ptCount val="1"/>
                <c:pt idx="0">
                  <c:v>Batteries Discharging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'Figure 23'!$C$10:$AX$10</c:f>
              <c:numCache>
                <c:formatCode>h:mm</c:formatCode>
                <c:ptCount val="48"/>
                <c:pt idx="0">
                  <c:v>0</c:v>
                </c:pt>
                <c:pt idx="1">
                  <c:v>2.0833333333333332E-2</c:v>
                </c:pt>
                <c:pt idx="2">
                  <c:v>4.1666666666666699E-2</c:v>
                </c:pt>
                <c:pt idx="3">
                  <c:v>6.25E-2</c:v>
                </c:pt>
                <c:pt idx="4">
                  <c:v>8.3333333333333301E-2</c:v>
                </c:pt>
                <c:pt idx="5">
                  <c:v>0.104166666666667</c:v>
                </c:pt>
                <c:pt idx="6">
                  <c:v>0.125</c:v>
                </c:pt>
                <c:pt idx="7">
                  <c:v>0.14583333333333301</c:v>
                </c:pt>
                <c:pt idx="8">
                  <c:v>0.16666666666666699</c:v>
                </c:pt>
                <c:pt idx="9">
                  <c:v>0.1875</c:v>
                </c:pt>
                <c:pt idx="10">
                  <c:v>0.20833333333333301</c:v>
                </c:pt>
                <c:pt idx="11">
                  <c:v>0.22916666666666699</c:v>
                </c:pt>
                <c:pt idx="12">
                  <c:v>0.25</c:v>
                </c:pt>
                <c:pt idx="13">
                  <c:v>0.27083333333333298</c:v>
                </c:pt>
                <c:pt idx="14">
                  <c:v>0.29166666666666702</c:v>
                </c:pt>
                <c:pt idx="15">
                  <c:v>0.3125</c:v>
                </c:pt>
                <c:pt idx="16">
                  <c:v>0.33333333333333298</c:v>
                </c:pt>
                <c:pt idx="17">
                  <c:v>0.35416666666666702</c:v>
                </c:pt>
                <c:pt idx="18">
                  <c:v>0.375</c:v>
                </c:pt>
                <c:pt idx="19">
                  <c:v>0.39583333333333298</c:v>
                </c:pt>
                <c:pt idx="20">
                  <c:v>0.41666666666666702</c:v>
                </c:pt>
                <c:pt idx="21">
                  <c:v>0.4375</c:v>
                </c:pt>
                <c:pt idx="22">
                  <c:v>0.45833333333333298</c:v>
                </c:pt>
                <c:pt idx="23">
                  <c:v>0.47916666666666702</c:v>
                </c:pt>
                <c:pt idx="24">
                  <c:v>0.5</c:v>
                </c:pt>
                <c:pt idx="25">
                  <c:v>0.52083333333333304</c:v>
                </c:pt>
                <c:pt idx="26">
                  <c:v>0.54166666666666696</c:v>
                </c:pt>
                <c:pt idx="27">
                  <c:v>0.5625</c:v>
                </c:pt>
                <c:pt idx="28">
                  <c:v>0.58333333333333304</c:v>
                </c:pt>
                <c:pt idx="29">
                  <c:v>0.60416666666666696</c:v>
                </c:pt>
                <c:pt idx="30">
                  <c:v>0.625</c:v>
                </c:pt>
                <c:pt idx="31">
                  <c:v>0.64583333333333304</c:v>
                </c:pt>
                <c:pt idx="32">
                  <c:v>0.66666666666666696</c:v>
                </c:pt>
                <c:pt idx="33">
                  <c:v>0.6875</c:v>
                </c:pt>
                <c:pt idx="34">
                  <c:v>0.70833333333333304</c:v>
                </c:pt>
                <c:pt idx="35">
                  <c:v>0.72916666666666696</c:v>
                </c:pt>
                <c:pt idx="36">
                  <c:v>0.75</c:v>
                </c:pt>
                <c:pt idx="37">
                  <c:v>0.77083333333333304</c:v>
                </c:pt>
                <c:pt idx="38">
                  <c:v>0.79166666666666696</c:v>
                </c:pt>
                <c:pt idx="39">
                  <c:v>0.8125</c:v>
                </c:pt>
                <c:pt idx="40">
                  <c:v>0.83333333333333304</c:v>
                </c:pt>
                <c:pt idx="41">
                  <c:v>0.85416666666666696</c:v>
                </c:pt>
                <c:pt idx="42">
                  <c:v>0.875</c:v>
                </c:pt>
                <c:pt idx="43">
                  <c:v>0.89583333333333304</c:v>
                </c:pt>
                <c:pt idx="44">
                  <c:v>0.91666666666666696</c:v>
                </c:pt>
                <c:pt idx="45">
                  <c:v>0.9375</c:v>
                </c:pt>
                <c:pt idx="46">
                  <c:v>0.95833333333333304</c:v>
                </c:pt>
                <c:pt idx="47">
                  <c:v>0.97916666666666696</c:v>
                </c:pt>
              </c:numCache>
            </c:numRef>
          </c:cat>
          <c:val>
            <c:numRef>
              <c:f>'Figure 23'!$C$11:$AX$11</c:f>
              <c:numCache>
                <c:formatCode>General</c:formatCode>
                <c:ptCount val="4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-85.429307116844967</c:v>
                </c:pt>
                <c:pt idx="17">
                  <c:v>-120.48075274079375</c:v>
                </c:pt>
                <c:pt idx="18">
                  <c:v>-127.26577255966727</c:v>
                </c:pt>
                <c:pt idx="19">
                  <c:v>-116.39434680784434</c:v>
                </c:pt>
                <c:pt idx="20">
                  <c:v>-102.99754390469019</c:v>
                </c:pt>
                <c:pt idx="21">
                  <c:v>-81.671871960192405</c:v>
                </c:pt>
                <c:pt idx="22">
                  <c:v>-63.249600778164435</c:v>
                </c:pt>
                <c:pt idx="23">
                  <c:v>-57.475708450247041</c:v>
                </c:pt>
                <c:pt idx="24">
                  <c:v>-35.072699157657937</c:v>
                </c:pt>
                <c:pt idx="25">
                  <c:v>-9.6545205596799697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-4.3053290675767677</c:v>
                </c:pt>
                <c:pt idx="36">
                  <c:v>-35.838598495623451</c:v>
                </c:pt>
                <c:pt idx="37">
                  <c:v>-102.41996172671602</c:v>
                </c:pt>
                <c:pt idx="38">
                  <c:v>-131.41861389879031</c:v>
                </c:pt>
                <c:pt idx="39">
                  <c:v>-127.6027079055368</c:v>
                </c:pt>
                <c:pt idx="40">
                  <c:v>-106.19864746142548</c:v>
                </c:pt>
                <c:pt idx="41">
                  <c:v>-86.836512386455482</c:v>
                </c:pt>
                <c:pt idx="42">
                  <c:v>-69.624829565833906</c:v>
                </c:pt>
                <c:pt idx="43">
                  <c:v>-47.75397019709451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E4-44E2-82D6-8484F6735F7E}"/>
            </c:ext>
          </c:extLst>
        </c:ser>
        <c:ser>
          <c:idx val="1"/>
          <c:order val="1"/>
          <c:tx>
            <c:strRef>
              <c:f>'Figure 23'!$B$12</c:f>
              <c:strCache>
                <c:ptCount val="1"/>
                <c:pt idx="0">
                  <c:v>Base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'Figure 23'!$C$10:$AX$10</c:f>
              <c:numCache>
                <c:formatCode>h:mm</c:formatCode>
                <c:ptCount val="48"/>
                <c:pt idx="0">
                  <c:v>0</c:v>
                </c:pt>
                <c:pt idx="1">
                  <c:v>2.0833333333333332E-2</c:v>
                </c:pt>
                <c:pt idx="2">
                  <c:v>4.1666666666666699E-2</c:v>
                </c:pt>
                <c:pt idx="3">
                  <c:v>6.25E-2</c:v>
                </c:pt>
                <c:pt idx="4">
                  <c:v>8.3333333333333301E-2</c:v>
                </c:pt>
                <c:pt idx="5">
                  <c:v>0.104166666666667</c:v>
                </c:pt>
                <c:pt idx="6">
                  <c:v>0.125</c:v>
                </c:pt>
                <c:pt idx="7">
                  <c:v>0.14583333333333301</c:v>
                </c:pt>
                <c:pt idx="8">
                  <c:v>0.16666666666666699</c:v>
                </c:pt>
                <c:pt idx="9">
                  <c:v>0.1875</c:v>
                </c:pt>
                <c:pt idx="10">
                  <c:v>0.20833333333333301</c:v>
                </c:pt>
                <c:pt idx="11">
                  <c:v>0.22916666666666699</c:v>
                </c:pt>
                <c:pt idx="12">
                  <c:v>0.25</c:v>
                </c:pt>
                <c:pt idx="13">
                  <c:v>0.27083333333333298</c:v>
                </c:pt>
                <c:pt idx="14">
                  <c:v>0.29166666666666702</c:v>
                </c:pt>
                <c:pt idx="15">
                  <c:v>0.3125</c:v>
                </c:pt>
                <c:pt idx="16">
                  <c:v>0.33333333333333298</c:v>
                </c:pt>
                <c:pt idx="17">
                  <c:v>0.35416666666666702</c:v>
                </c:pt>
                <c:pt idx="18">
                  <c:v>0.375</c:v>
                </c:pt>
                <c:pt idx="19">
                  <c:v>0.39583333333333298</c:v>
                </c:pt>
                <c:pt idx="20">
                  <c:v>0.41666666666666702</c:v>
                </c:pt>
                <c:pt idx="21">
                  <c:v>0.4375</c:v>
                </c:pt>
                <c:pt idx="22">
                  <c:v>0.45833333333333298</c:v>
                </c:pt>
                <c:pt idx="23">
                  <c:v>0.47916666666666702</c:v>
                </c:pt>
                <c:pt idx="24">
                  <c:v>0.5</c:v>
                </c:pt>
                <c:pt idx="25">
                  <c:v>0.52083333333333304</c:v>
                </c:pt>
                <c:pt idx="26">
                  <c:v>0.54166666666666696</c:v>
                </c:pt>
                <c:pt idx="27">
                  <c:v>0.5625</c:v>
                </c:pt>
                <c:pt idx="28">
                  <c:v>0.58333333333333304</c:v>
                </c:pt>
                <c:pt idx="29">
                  <c:v>0.60416666666666696</c:v>
                </c:pt>
                <c:pt idx="30">
                  <c:v>0.625</c:v>
                </c:pt>
                <c:pt idx="31">
                  <c:v>0.64583333333333304</c:v>
                </c:pt>
                <c:pt idx="32">
                  <c:v>0.66666666666666696</c:v>
                </c:pt>
                <c:pt idx="33">
                  <c:v>0.6875</c:v>
                </c:pt>
                <c:pt idx="34">
                  <c:v>0.70833333333333304</c:v>
                </c:pt>
                <c:pt idx="35">
                  <c:v>0.72916666666666696</c:v>
                </c:pt>
                <c:pt idx="36">
                  <c:v>0.75</c:v>
                </c:pt>
                <c:pt idx="37">
                  <c:v>0.77083333333333304</c:v>
                </c:pt>
                <c:pt idx="38">
                  <c:v>0.79166666666666696</c:v>
                </c:pt>
                <c:pt idx="39">
                  <c:v>0.8125</c:v>
                </c:pt>
                <c:pt idx="40">
                  <c:v>0.83333333333333304</c:v>
                </c:pt>
                <c:pt idx="41">
                  <c:v>0.85416666666666696</c:v>
                </c:pt>
                <c:pt idx="42">
                  <c:v>0.875</c:v>
                </c:pt>
                <c:pt idx="43">
                  <c:v>0.89583333333333304</c:v>
                </c:pt>
                <c:pt idx="44">
                  <c:v>0.91666666666666696</c:v>
                </c:pt>
                <c:pt idx="45">
                  <c:v>0.9375</c:v>
                </c:pt>
                <c:pt idx="46">
                  <c:v>0.95833333333333304</c:v>
                </c:pt>
                <c:pt idx="47">
                  <c:v>0.97916666666666696</c:v>
                </c:pt>
              </c:numCache>
            </c:numRef>
          </c:cat>
          <c:val>
            <c:numRef>
              <c:f>'Figure 23'!$C$12:$AX$12</c:f>
              <c:numCache>
                <c:formatCode>General</c:formatCode>
                <c:ptCount val="48"/>
                <c:pt idx="0">
                  <c:v>5302.2138792111982</c:v>
                </c:pt>
                <c:pt idx="1">
                  <c:v>5001.1447742714208</c:v>
                </c:pt>
                <c:pt idx="2">
                  <c:v>4756.987922007108</c:v>
                </c:pt>
                <c:pt idx="3">
                  <c:v>4595.7533670896428</c:v>
                </c:pt>
                <c:pt idx="4">
                  <c:v>4459.137787941745</c:v>
                </c:pt>
                <c:pt idx="5">
                  <c:v>4342.8667231154741</c:v>
                </c:pt>
                <c:pt idx="6">
                  <c:v>4265.1740363285207</c:v>
                </c:pt>
                <c:pt idx="7">
                  <c:v>4209.8800641046955</c:v>
                </c:pt>
                <c:pt idx="8">
                  <c:v>4177.8033678908951</c:v>
                </c:pt>
                <c:pt idx="9">
                  <c:v>4181.8409984654472</c:v>
                </c:pt>
                <c:pt idx="10">
                  <c:v>4254.079237346873</c:v>
                </c:pt>
                <c:pt idx="11">
                  <c:v>4378.2285819154513</c:v>
                </c:pt>
                <c:pt idx="12">
                  <c:v>4706.2589965432453</c:v>
                </c:pt>
                <c:pt idx="13">
                  <c:v>5186.4371099145037</c:v>
                </c:pt>
                <c:pt idx="14">
                  <c:v>6087.708670030609</c:v>
                </c:pt>
                <c:pt idx="15">
                  <c:v>7050.9208689301067</c:v>
                </c:pt>
                <c:pt idx="16">
                  <c:v>7827.558697287147</c:v>
                </c:pt>
                <c:pt idx="17">
                  <c:v>8120.8184249058768</c:v>
                </c:pt>
                <c:pt idx="18">
                  <c:v>8133.3368847300162</c:v>
                </c:pt>
                <c:pt idx="19">
                  <c:v>8035.612899506852</c:v>
                </c:pt>
                <c:pt idx="20">
                  <c:v>7908.5325987985061</c:v>
                </c:pt>
                <c:pt idx="21">
                  <c:v>7769.6290782388241</c:v>
                </c:pt>
                <c:pt idx="22">
                  <c:v>7661.4522742453091</c:v>
                </c:pt>
                <c:pt idx="23">
                  <c:v>7615.2582238932164</c:v>
                </c:pt>
                <c:pt idx="24">
                  <c:v>7497.0904230172036</c:v>
                </c:pt>
                <c:pt idx="25">
                  <c:v>7419.7166967558578</c:v>
                </c:pt>
                <c:pt idx="26">
                  <c:v>7306.7275570240536</c:v>
                </c:pt>
                <c:pt idx="27">
                  <c:v>7247.9286501933402</c:v>
                </c:pt>
                <c:pt idx="28">
                  <c:v>7200.4921255694317</c:v>
                </c:pt>
                <c:pt idx="29">
                  <c:v>7072.7439194853305</c:v>
                </c:pt>
                <c:pt idx="30">
                  <c:v>6983.5190792592466</c:v>
                </c:pt>
                <c:pt idx="31">
                  <c:v>6911.3700153506052</c:v>
                </c:pt>
                <c:pt idx="32">
                  <c:v>6941.3109415034951</c:v>
                </c:pt>
                <c:pt idx="33">
                  <c:v>7115.8931911406025</c:v>
                </c:pt>
                <c:pt idx="34">
                  <c:v>7305.4191123759229</c:v>
                </c:pt>
                <c:pt idx="35">
                  <c:v>7550.612659364996</c:v>
                </c:pt>
                <c:pt idx="36">
                  <c:v>7763.4860621822036</c:v>
                </c:pt>
                <c:pt idx="37">
                  <c:v>8145.6727967199758</c:v>
                </c:pt>
                <c:pt idx="38">
                  <c:v>8270.5392067932771</c:v>
                </c:pt>
                <c:pt idx="39">
                  <c:v>8235.3162106044383</c:v>
                </c:pt>
                <c:pt idx="40">
                  <c:v>8153.1671788311623</c:v>
                </c:pt>
                <c:pt idx="41">
                  <c:v>8057.7377256692889</c:v>
                </c:pt>
                <c:pt idx="42">
                  <c:v>7996.3118185201738</c:v>
                </c:pt>
                <c:pt idx="43">
                  <c:v>7912.7058106917539</c:v>
                </c:pt>
                <c:pt idx="44">
                  <c:v>7613.3195515411526</c:v>
                </c:pt>
                <c:pt idx="45">
                  <c:v>7323.2163135740284</c:v>
                </c:pt>
                <c:pt idx="46">
                  <c:v>6841.6850552686401</c:v>
                </c:pt>
                <c:pt idx="47">
                  <c:v>6229.9117980016736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DE4-44E2-82D6-8484F6735F7E}"/>
            </c:ext>
          </c:extLst>
        </c:ser>
        <c:ser>
          <c:idx val="2"/>
          <c:order val="2"/>
          <c:tx>
            <c:strRef>
              <c:f>'Figure 23'!$B$13</c:f>
              <c:strCache>
                <c:ptCount val="1"/>
                <c:pt idx="0">
                  <c:v>Customer Steps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'Figure 23'!$C$10:$AX$10</c:f>
              <c:numCache>
                <c:formatCode>h:mm</c:formatCode>
                <c:ptCount val="48"/>
                <c:pt idx="0">
                  <c:v>0</c:v>
                </c:pt>
                <c:pt idx="1">
                  <c:v>2.0833333333333332E-2</c:v>
                </c:pt>
                <c:pt idx="2">
                  <c:v>4.1666666666666699E-2</c:v>
                </c:pt>
                <c:pt idx="3">
                  <c:v>6.25E-2</c:v>
                </c:pt>
                <c:pt idx="4">
                  <c:v>8.3333333333333301E-2</c:v>
                </c:pt>
                <c:pt idx="5">
                  <c:v>0.104166666666667</c:v>
                </c:pt>
                <c:pt idx="6">
                  <c:v>0.125</c:v>
                </c:pt>
                <c:pt idx="7">
                  <c:v>0.14583333333333301</c:v>
                </c:pt>
                <c:pt idx="8">
                  <c:v>0.16666666666666699</c:v>
                </c:pt>
                <c:pt idx="9">
                  <c:v>0.1875</c:v>
                </c:pt>
                <c:pt idx="10">
                  <c:v>0.20833333333333301</c:v>
                </c:pt>
                <c:pt idx="11">
                  <c:v>0.22916666666666699</c:v>
                </c:pt>
                <c:pt idx="12">
                  <c:v>0.25</c:v>
                </c:pt>
                <c:pt idx="13">
                  <c:v>0.27083333333333298</c:v>
                </c:pt>
                <c:pt idx="14">
                  <c:v>0.29166666666666702</c:v>
                </c:pt>
                <c:pt idx="15">
                  <c:v>0.3125</c:v>
                </c:pt>
                <c:pt idx="16">
                  <c:v>0.33333333333333298</c:v>
                </c:pt>
                <c:pt idx="17">
                  <c:v>0.35416666666666702</c:v>
                </c:pt>
                <c:pt idx="18">
                  <c:v>0.375</c:v>
                </c:pt>
                <c:pt idx="19">
                  <c:v>0.39583333333333298</c:v>
                </c:pt>
                <c:pt idx="20">
                  <c:v>0.41666666666666702</c:v>
                </c:pt>
                <c:pt idx="21">
                  <c:v>0.4375</c:v>
                </c:pt>
                <c:pt idx="22">
                  <c:v>0.45833333333333298</c:v>
                </c:pt>
                <c:pt idx="23">
                  <c:v>0.47916666666666702</c:v>
                </c:pt>
                <c:pt idx="24">
                  <c:v>0.5</c:v>
                </c:pt>
                <c:pt idx="25">
                  <c:v>0.52083333333333304</c:v>
                </c:pt>
                <c:pt idx="26">
                  <c:v>0.54166666666666696</c:v>
                </c:pt>
                <c:pt idx="27">
                  <c:v>0.5625</c:v>
                </c:pt>
                <c:pt idx="28">
                  <c:v>0.58333333333333304</c:v>
                </c:pt>
                <c:pt idx="29">
                  <c:v>0.60416666666666696</c:v>
                </c:pt>
                <c:pt idx="30">
                  <c:v>0.625</c:v>
                </c:pt>
                <c:pt idx="31">
                  <c:v>0.64583333333333304</c:v>
                </c:pt>
                <c:pt idx="32">
                  <c:v>0.66666666666666696</c:v>
                </c:pt>
                <c:pt idx="33">
                  <c:v>0.6875</c:v>
                </c:pt>
                <c:pt idx="34">
                  <c:v>0.70833333333333304</c:v>
                </c:pt>
                <c:pt idx="35">
                  <c:v>0.72916666666666696</c:v>
                </c:pt>
                <c:pt idx="36">
                  <c:v>0.75</c:v>
                </c:pt>
                <c:pt idx="37">
                  <c:v>0.77083333333333304</c:v>
                </c:pt>
                <c:pt idx="38">
                  <c:v>0.79166666666666696</c:v>
                </c:pt>
                <c:pt idx="39">
                  <c:v>0.8125</c:v>
                </c:pt>
                <c:pt idx="40">
                  <c:v>0.83333333333333304</c:v>
                </c:pt>
                <c:pt idx="41">
                  <c:v>0.85416666666666696</c:v>
                </c:pt>
                <c:pt idx="42">
                  <c:v>0.875</c:v>
                </c:pt>
                <c:pt idx="43">
                  <c:v>0.89583333333333304</c:v>
                </c:pt>
                <c:pt idx="44">
                  <c:v>0.91666666666666696</c:v>
                </c:pt>
                <c:pt idx="45">
                  <c:v>0.9375</c:v>
                </c:pt>
                <c:pt idx="46">
                  <c:v>0.95833333333333304</c:v>
                </c:pt>
                <c:pt idx="47">
                  <c:v>0.97916666666666696</c:v>
                </c:pt>
              </c:numCache>
            </c:numRef>
          </c:cat>
          <c:val>
            <c:numRef>
              <c:f>'Figure 23'!$C$13:$AX$13</c:f>
              <c:numCache>
                <c:formatCode>General</c:formatCode>
                <c:ptCount val="48"/>
                <c:pt idx="0">
                  <c:v>257.39099819659532</c:v>
                </c:pt>
                <c:pt idx="1">
                  <c:v>250.74158122638454</c:v>
                </c:pt>
                <c:pt idx="2">
                  <c:v>249.92559537112814</c:v>
                </c:pt>
                <c:pt idx="3">
                  <c:v>243.43117584195727</c:v>
                </c:pt>
                <c:pt idx="4">
                  <c:v>244.23618302246985</c:v>
                </c:pt>
                <c:pt idx="5">
                  <c:v>247.40742390194993</c:v>
                </c:pt>
                <c:pt idx="6">
                  <c:v>251.93031538510618</c:v>
                </c:pt>
                <c:pt idx="7">
                  <c:v>255.41679233327403</c:v>
                </c:pt>
                <c:pt idx="8">
                  <c:v>262.23493347291327</c:v>
                </c:pt>
                <c:pt idx="9">
                  <c:v>270.33146730628806</c:v>
                </c:pt>
                <c:pt idx="10">
                  <c:v>288.50312783038163</c:v>
                </c:pt>
                <c:pt idx="11">
                  <c:v>311.24722207973866</c:v>
                </c:pt>
                <c:pt idx="12">
                  <c:v>367.32475329501415</c:v>
                </c:pt>
                <c:pt idx="13">
                  <c:v>413.72183373795013</c:v>
                </c:pt>
                <c:pt idx="14">
                  <c:v>449.42977428869312</c:v>
                </c:pt>
                <c:pt idx="15">
                  <c:v>453.70297378562822</c:v>
                </c:pt>
                <c:pt idx="16">
                  <c:v>458.42854207294414</c:v>
                </c:pt>
                <c:pt idx="17">
                  <c:v>463.13512431559604</c:v>
                </c:pt>
                <c:pt idx="18">
                  <c:v>458.57131416128323</c:v>
                </c:pt>
                <c:pt idx="19">
                  <c:v>462.86339549295781</c:v>
                </c:pt>
                <c:pt idx="20">
                  <c:v>470.3555559909131</c:v>
                </c:pt>
                <c:pt idx="21">
                  <c:v>474.45847273925546</c:v>
                </c:pt>
                <c:pt idx="22">
                  <c:v>475.29939103498077</c:v>
                </c:pt>
                <c:pt idx="23">
                  <c:v>463.42362618814957</c:v>
                </c:pt>
                <c:pt idx="24">
                  <c:v>467.68467498348724</c:v>
                </c:pt>
                <c:pt idx="25">
                  <c:v>475.59388590256617</c:v>
                </c:pt>
                <c:pt idx="26">
                  <c:v>485.39627834019171</c:v>
                </c:pt>
                <c:pt idx="27">
                  <c:v>478.95554079660315</c:v>
                </c:pt>
                <c:pt idx="28">
                  <c:v>474.13824709296415</c:v>
                </c:pt>
                <c:pt idx="29">
                  <c:v>480.37802451251559</c:v>
                </c:pt>
                <c:pt idx="30">
                  <c:v>478.10562251907049</c:v>
                </c:pt>
                <c:pt idx="31">
                  <c:v>478.6264241508801</c:v>
                </c:pt>
                <c:pt idx="32">
                  <c:v>472.5571887654516</c:v>
                </c:pt>
                <c:pt idx="33">
                  <c:v>461.10148188192852</c:v>
                </c:pt>
                <c:pt idx="34">
                  <c:v>447.68127006933065</c:v>
                </c:pt>
                <c:pt idx="35">
                  <c:v>435.5729167363898</c:v>
                </c:pt>
                <c:pt idx="36">
                  <c:v>398.26315581694865</c:v>
                </c:pt>
                <c:pt idx="37">
                  <c:v>354.72378780363988</c:v>
                </c:pt>
                <c:pt idx="38">
                  <c:v>319.7118578387371</c:v>
                </c:pt>
                <c:pt idx="39">
                  <c:v>310.87427681248607</c:v>
                </c:pt>
                <c:pt idx="40">
                  <c:v>300.53842255393351</c:v>
                </c:pt>
                <c:pt idx="41">
                  <c:v>291.34852751291692</c:v>
                </c:pt>
                <c:pt idx="42">
                  <c:v>274.96978960257627</c:v>
                </c:pt>
                <c:pt idx="43">
                  <c:v>250.35732005925456</c:v>
                </c:pt>
                <c:pt idx="44">
                  <c:v>234.24058691972556</c:v>
                </c:pt>
                <c:pt idx="45">
                  <c:v>228.10267261195224</c:v>
                </c:pt>
                <c:pt idx="46">
                  <c:v>228.78987168330684</c:v>
                </c:pt>
                <c:pt idx="47">
                  <c:v>237.21312468919461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DE4-44E2-82D6-8484F6735F7E}"/>
            </c:ext>
          </c:extLst>
        </c:ser>
        <c:ser>
          <c:idx val="3"/>
          <c:order val="3"/>
          <c:tx>
            <c:strRef>
              <c:f>'Figure 23'!$B$14</c:f>
              <c:strCache>
                <c:ptCount val="1"/>
                <c:pt idx="0">
                  <c:v>Electrified Heat Load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'Figure 23'!$C$10:$AX$10</c:f>
              <c:numCache>
                <c:formatCode>h:mm</c:formatCode>
                <c:ptCount val="48"/>
                <c:pt idx="0">
                  <c:v>0</c:v>
                </c:pt>
                <c:pt idx="1">
                  <c:v>2.0833333333333332E-2</c:v>
                </c:pt>
                <c:pt idx="2">
                  <c:v>4.1666666666666699E-2</c:v>
                </c:pt>
                <c:pt idx="3">
                  <c:v>6.25E-2</c:v>
                </c:pt>
                <c:pt idx="4">
                  <c:v>8.3333333333333301E-2</c:v>
                </c:pt>
                <c:pt idx="5">
                  <c:v>0.104166666666667</c:v>
                </c:pt>
                <c:pt idx="6">
                  <c:v>0.125</c:v>
                </c:pt>
                <c:pt idx="7">
                  <c:v>0.14583333333333301</c:v>
                </c:pt>
                <c:pt idx="8">
                  <c:v>0.16666666666666699</c:v>
                </c:pt>
                <c:pt idx="9">
                  <c:v>0.1875</c:v>
                </c:pt>
                <c:pt idx="10">
                  <c:v>0.20833333333333301</c:v>
                </c:pt>
                <c:pt idx="11">
                  <c:v>0.22916666666666699</c:v>
                </c:pt>
                <c:pt idx="12">
                  <c:v>0.25</c:v>
                </c:pt>
                <c:pt idx="13">
                  <c:v>0.27083333333333298</c:v>
                </c:pt>
                <c:pt idx="14">
                  <c:v>0.29166666666666702</c:v>
                </c:pt>
                <c:pt idx="15">
                  <c:v>0.3125</c:v>
                </c:pt>
                <c:pt idx="16">
                  <c:v>0.33333333333333298</c:v>
                </c:pt>
                <c:pt idx="17">
                  <c:v>0.35416666666666702</c:v>
                </c:pt>
                <c:pt idx="18">
                  <c:v>0.375</c:v>
                </c:pt>
                <c:pt idx="19">
                  <c:v>0.39583333333333298</c:v>
                </c:pt>
                <c:pt idx="20">
                  <c:v>0.41666666666666702</c:v>
                </c:pt>
                <c:pt idx="21">
                  <c:v>0.4375</c:v>
                </c:pt>
                <c:pt idx="22">
                  <c:v>0.45833333333333298</c:v>
                </c:pt>
                <c:pt idx="23">
                  <c:v>0.47916666666666702</c:v>
                </c:pt>
                <c:pt idx="24">
                  <c:v>0.5</c:v>
                </c:pt>
                <c:pt idx="25">
                  <c:v>0.52083333333333304</c:v>
                </c:pt>
                <c:pt idx="26">
                  <c:v>0.54166666666666696</c:v>
                </c:pt>
                <c:pt idx="27">
                  <c:v>0.5625</c:v>
                </c:pt>
                <c:pt idx="28">
                  <c:v>0.58333333333333304</c:v>
                </c:pt>
                <c:pt idx="29">
                  <c:v>0.60416666666666696</c:v>
                </c:pt>
                <c:pt idx="30">
                  <c:v>0.625</c:v>
                </c:pt>
                <c:pt idx="31">
                  <c:v>0.64583333333333304</c:v>
                </c:pt>
                <c:pt idx="32">
                  <c:v>0.66666666666666696</c:v>
                </c:pt>
                <c:pt idx="33">
                  <c:v>0.6875</c:v>
                </c:pt>
                <c:pt idx="34">
                  <c:v>0.70833333333333304</c:v>
                </c:pt>
                <c:pt idx="35">
                  <c:v>0.72916666666666696</c:v>
                </c:pt>
                <c:pt idx="36">
                  <c:v>0.75</c:v>
                </c:pt>
                <c:pt idx="37">
                  <c:v>0.77083333333333304</c:v>
                </c:pt>
                <c:pt idx="38">
                  <c:v>0.79166666666666696</c:v>
                </c:pt>
                <c:pt idx="39">
                  <c:v>0.8125</c:v>
                </c:pt>
                <c:pt idx="40">
                  <c:v>0.83333333333333304</c:v>
                </c:pt>
                <c:pt idx="41">
                  <c:v>0.85416666666666696</c:v>
                </c:pt>
                <c:pt idx="42">
                  <c:v>0.875</c:v>
                </c:pt>
                <c:pt idx="43">
                  <c:v>0.89583333333333304</c:v>
                </c:pt>
                <c:pt idx="44">
                  <c:v>0.91666666666666696</c:v>
                </c:pt>
                <c:pt idx="45">
                  <c:v>0.9375</c:v>
                </c:pt>
                <c:pt idx="46">
                  <c:v>0.95833333333333304</c:v>
                </c:pt>
                <c:pt idx="47">
                  <c:v>0.97916666666666696</c:v>
                </c:pt>
              </c:numCache>
            </c:numRef>
          </c:cat>
          <c:val>
            <c:numRef>
              <c:f>'Figure 23'!$C$14:$AX$14</c:f>
              <c:numCache>
                <c:formatCode>General</c:formatCode>
                <c:ptCount val="48"/>
                <c:pt idx="0">
                  <c:v>39.1261747545663</c:v>
                </c:pt>
                <c:pt idx="1">
                  <c:v>35.884980294745361</c:v>
                </c:pt>
                <c:pt idx="2">
                  <c:v>33.691162718622401</c:v>
                </c:pt>
                <c:pt idx="3">
                  <c:v>31.887892501076692</c:v>
                </c:pt>
                <c:pt idx="4">
                  <c:v>30.46285600221055</c:v>
                </c:pt>
                <c:pt idx="5">
                  <c:v>29.473652156791665</c:v>
                </c:pt>
                <c:pt idx="6">
                  <c:v>29.190841545072303</c:v>
                </c:pt>
                <c:pt idx="7">
                  <c:v>28.973580553934426</c:v>
                </c:pt>
                <c:pt idx="8">
                  <c:v>29.28809659852579</c:v>
                </c:pt>
                <c:pt idx="9">
                  <c:v>30.578172963631449</c:v>
                </c:pt>
                <c:pt idx="10">
                  <c:v>34.287952344324275</c:v>
                </c:pt>
                <c:pt idx="11">
                  <c:v>38.606158862056851</c:v>
                </c:pt>
                <c:pt idx="12">
                  <c:v>48.31609815703537</c:v>
                </c:pt>
                <c:pt idx="13">
                  <c:v>57.930983834846948</c:v>
                </c:pt>
                <c:pt idx="14">
                  <c:v>68.831215390211383</c:v>
                </c:pt>
                <c:pt idx="15">
                  <c:v>76.793742810478008</c:v>
                </c:pt>
                <c:pt idx="16">
                  <c:v>81.733648873042071</c:v>
                </c:pt>
                <c:pt idx="17">
                  <c:v>82.24688324449545</c:v>
                </c:pt>
                <c:pt idx="18">
                  <c:v>82.309240261953789</c:v>
                </c:pt>
                <c:pt idx="19">
                  <c:v>80.937481017305458</c:v>
                </c:pt>
                <c:pt idx="20">
                  <c:v>81.147219784262589</c:v>
                </c:pt>
                <c:pt idx="21">
                  <c:v>79.90885504345168</c:v>
                </c:pt>
                <c:pt idx="22">
                  <c:v>79.163359648512966</c:v>
                </c:pt>
                <c:pt idx="23">
                  <c:v>78.704626143462136</c:v>
                </c:pt>
                <c:pt idx="24">
                  <c:v>79.227952133237153</c:v>
                </c:pt>
                <c:pt idx="25">
                  <c:v>81.171081360535879</c:v>
                </c:pt>
                <c:pt idx="26">
                  <c:v>83.521031782419229</c:v>
                </c:pt>
                <c:pt idx="27">
                  <c:v>79.822309031299667</c:v>
                </c:pt>
                <c:pt idx="28">
                  <c:v>77.951597028868221</c:v>
                </c:pt>
                <c:pt idx="29">
                  <c:v>78.175289991919783</c:v>
                </c:pt>
                <c:pt idx="30">
                  <c:v>78.252758669956719</c:v>
                </c:pt>
                <c:pt idx="31">
                  <c:v>77.545048462994984</c:v>
                </c:pt>
                <c:pt idx="32">
                  <c:v>76.730328630162759</c:v>
                </c:pt>
                <c:pt idx="33">
                  <c:v>75.817915947863867</c:v>
                </c:pt>
                <c:pt idx="34">
                  <c:v>74.390285979390029</c:v>
                </c:pt>
                <c:pt idx="35">
                  <c:v>74.525810661995564</c:v>
                </c:pt>
                <c:pt idx="36">
                  <c:v>70.483223194661107</c:v>
                </c:pt>
                <c:pt idx="37">
                  <c:v>66.835188593586835</c:v>
                </c:pt>
                <c:pt idx="38">
                  <c:v>63.075772038467036</c:v>
                </c:pt>
                <c:pt idx="39">
                  <c:v>60.587084724290087</c:v>
                </c:pt>
                <c:pt idx="40">
                  <c:v>57.522111242115514</c:v>
                </c:pt>
                <c:pt idx="41">
                  <c:v>54.708738797325957</c:v>
                </c:pt>
                <c:pt idx="42">
                  <c:v>51.549719576602484</c:v>
                </c:pt>
                <c:pt idx="43">
                  <c:v>48.163186798307486</c:v>
                </c:pt>
                <c:pt idx="44">
                  <c:v>45.114904954855987</c:v>
                </c:pt>
                <c:pt idx="45">
                  <c:v>45.880168986631219</c:v>
                </c:pt>
                <c:pt idx="46">
                  <c:v>46.244671082129294</c:v>
                </c:pt>
                <c:pt idx="47">
                  <c:v>41.717368865845195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DE4-44E2-82D6-8484F6735F7E}"/>
            </c:ext>
          </c:extLst>
        </c:ser>
        <c:ser>
          <c:idx val="4"/>
          <c:order val="4"/>
          <c:tx>
            <c:strRef>
              <c:f>'Figure 23'!$B$15</c:f>
              <c:strCache>
                <c:ptCount val="1"/>
                <c:pt idx="0">
                  <c:v>New Step Loads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'Figure 23'!$C$10:$AX$10</c:f>
              <c:numCache>
                <c:formatCode>h:mm</c:formatCode>
                <c:ptCount val="48"/>
                <c:pt idx="0">
                  <c:v>0</c:v>
                </c:pt>
                <c:pt idx="1">
                  <c:v>2.0833333333333332E-2</c:v>
                </c:pt>
                <c:pt idx="2">
                  <c:v>4.1666666666666699E-2</c:v>
                </c:pt>
                <c:pt idx="3">
                  <c:v>6.25E-2</c:v>
                </c:pt>
                <c:pt idx="4">
                  <c:v>8.3333333333333301E-2</c:v>
                </c:pt>
                <c:pt idx="5">
                  <c:v>0.104166666666667</c:v>
                </c:pt>
                <c:pt idx="6">
                  <c:v>0.125</c:v>
                </c:pt>
                <c:pt idx="7">
                  <c:v>0.14583333333333301</c:v>
                </c:pt>
                <c:pt idx="8">
                  <c:v>0.16666666666666699</c:v>
                </c:pt>
                <c:pt idx="9">
                  <c:v>0.1875</c:v>
                </c:pt>
                <c:pt idx="10">
                  <c:v>0.20833333333333301</c:v>
                </c:pt>
                <c:pt idx="11">
                  <c:v>0.22916666666666699</c:v>
                </c:pt>
                <c:pt idx="12">
                  <c:v>0.25</c:v>
                </c:pt>
                <c:pt idx="13">
                  <c:v>0.27083333333333298</c:v>
                </c:pt>
                <c:pt idx="14">
                  <c:v>0.29166666666666702</c:v>
                </c:pt>
                <c:pt idx="15">
                  <c:v>0.3125</c:v>
                </c:pt>
                <c:pt idx="16">
                  <c:v>0.33333333333333298</c:v>
                </c:pt>
                <c:pt idx="17">
                  <c:v>0.35416666666666702</c:v>
                </c:pt>
                <c:pt idx="18">
                  <c:v>0.375</c:v>
                </c:pt>
                <c:pt idx="19">
                  <c:v>0.39583333333333298</c:v>
                </c:pt>
                <c:pt idx="20">
                  <c:v>0.41666666666666702</c:v>
                </c:pt>
                <c:pt idx="21">
                  <c:v>0.4375</c:v>
                </c:pt>
                <c:pt idx="22">
                  <c:v>0.45833333333333298</c:v>
                </c:pt>
                <c:pt idx="23">
                  <c:v>0.47916666666666702</c:v>
                </c:pt>
                <c:pt idx="24">
                  <c:v>0.5</c:v>
                </c:pt>
                <c:pt idx="25">
                  <c:v>0.52083333333333304</c:v>
                </c:pt>
                <c:pt idx="26">
                  <c:v>0.54166666666666696</c:v>
                </c:pt>
                <c:pt idx="27">
                  <c:v>0.5625</c:v>
                </c:pt>
                <c:pt idx="28">
                  <c:v>0.58333333333333304</c:v>
                </c:pt>
                <c:pt idx="29">
                  <c:v>0.60416666666666696</c:v>
                </c:pt>
                <c:pt idx="30">
                  <c:v>0.625</c:v>
                </c:pt>
                <c:pt idx="31">
                  <c:v>0.64583333333333304</c:v>
                </c:pt>
                <c:pt idx="32">
                  <c:v>0.66666666666666696</c:v>
                </c:pt>
                <c:pt idx="33">
                  <c:v>0.6875</c:v>
                </c:pt>
                <c:pt idx="34">
                  <c:v>0.70833333333333304</c:v>
                </c:pt>
                <c:pt idx="35">
                  <c:v>0.72916666666666696</c:v>
                </c:pt>
                <c:pt idx="36">
                  <c:v>0.75</c:v>
                </c:pt>
                <c:pt idx="37">
                  <c:v>0.77083333333333304</c:v>
                </c:pt>
                <c:pt idx="38">
                  <c:v>0.79166666666666696</c:v>
                </c:pt>
                <c:pt idx="39">
                  <c:v>0.8125</c:v>
                </c:pt>
                <c:pt idx="40">
                  <c:v>0.83333333333333304</c:v>
                </c:pt>
                <c:pt idx="41">
                  <c:v>0.85416666666666696</c:v>
                </c:pt>
                <c:pt idx="42">
                  <c:v>0.875</c:v>
                </c:pt>
                <c:pt idx="43">
                  <c:v>0.89583333333333304</c:v>
                </c:pt>
                <c:pt idx="44">
                  <c:v>0.91666666666666696</c:v>
                </c:pt>
                <c:pt idx="45">
                  <c:v>0.9375</c:v>
                </c:pt>
                <c:pt idx="46">
                  <c:v>0.95833333333333304</c:v>
                </c:pt>
                <c:pt idx="47">
                  <c:v>0.97916666666666696</c:v>
                </c:pt>
              </c:numCache>
            </c:numRef>
          </c:cat>
          <c:val>
            <c:numRef>
              <c:f>'Figure 23'!$C$15:$AX$15</c:f>
              <c:numCache>
                <c:formatCode>General</c:formatCode>
                <c:ptCount val="48"/>
                <c:pt idx="0">
                  <c:v>189.77972045854938</c:v>
                </c:pt>
                <c:pt idx="1">
                  <c:v>189.77223533649698</c:v>
                </c:pt>
                <c:pt idx="2">
                  <c:v>189.76938005441801</c:v>
                </c:pt>
                <c:pt idx="3">
                  <c:v>189.70738613067797</c:v>
                </c:pt>
                <c:pt idx="4">
                  <c:v>189.76594483329092</c:v>
                </c:pt>
                <c:pt idx="5">
                  <c:v>189.76331862886974</c:v>
                </c:pt>
                <c:pt idx="6">
                  <c:v>189.75938044446929</c:v>
                </c:pt>
                <c:pt idx="7">
                  <c:v>189.7507597730762</c:v>
                </c:pt>
                <c:pt idx="8">
                  <c:v>189.69081308129716</c:v>
                </c:pt>
                <c:pt idx="9">
                  <c:v>189.73485173895335</c:v>
                </c:pt>
                <c:pt idx="10">
                  <c:v>190.20144838492857</c:v>
                </c:pt>
                <c:pt idx="11">
                  <c:v>191.11889641186104</c:v>
                </c:pt>
                <c:pt idx="12">
                  <c:v>192.52797425863082</c:v>
                </c:pt>
                <c:pt idx="13">
                  <c:v>194.40202477877111</c:v>
                </c:pt>
                <c:pt idx="14">
                  <c:v>196.7592644174189</c:v>
                </c:pt>
                <c:pt idx="15">
                  <c:v>199.53602591502153</c:v>
                </c:pt>
                <c:pt idx="16">
                  <c:v>202.80347739341499</c:v>
                </c:pt>
                <c:pt idx="17">
                  <c:v>205.58331241191061</c:v>
                </c:pt>
                <c:pt idx="18">
                  <c:v>207.32672017998149</c:v>
                </c:pt>
                <c:pt idx="19">
                  <c:v>209.72672708321977</c:v>
                </c:pt>
                <c:pt idx="20">
                  <c:v>211.15059274398723</c:v>
                </c:pt>
                <c:pt idx="21">
                  <c:v>212.07254426058299</c:v>
                </c:pt>
                <c:pt idx="22">
                  <c:v>211.98727299096026</c:v>
                </c:pt>
                <c:pt idx="23">
                  <c:v>212.4656798574575</c:v>
                </c:pt>
                <c:pt idx="24">
                  <c:v>212.37671160460681</c:v>
                </c:pt>
                <c:pt idx="25">
                  <c:v>212.38090230677503</c:v>
                </c:pt>
                <c:pt idx="26">
                  <c:v>212.52604648610009</c:v>
                </c:pt>
                <c:pt idx="27">
                  <c:v>212.50520591417842</c:v>
                </c:pt>
                <c:pt idx="28">
                  <c:v>212.25476922244843</c:v>
                </c:pt>
                <c:pt idx="29">
                  <c:v>212.58567459047032</c:v>
                </c:pt>
                <c:pt idx="30">
                  <c:v>212.13451267233694</c:v>
                </c:pt>
                <c:pt idx="31">
                  <c:v>211.20600706190419</c:v>
                </c:pt>
                <c:pt idx="32">
                  <c:v>209.81225462045933</c:v>
                </c:pt>
                <c:pt idx="33">
                  <c:v>207.83094108667035</c:v>
                </c:pt>
                <c:pt idx="34">
                  <c:v>205.58420098318106</c:v>
                </c:pt>
                <c:pt idx="35">
                  <c:v>202.84377548240093</c:v>
                </c:pt>
                <c:pt idx="36">
                  <c:v>199.58315022229155</c:v>
                </c:pt>
                <c:pt idx="37">
                  <c:v>196.79668540073115</c:v>
                </c:pt>
                <c:pt idx="38">
                  <c:v>194.45784337663719</c:v>
                </c:pt>
                <c:pt idx="39">
                  <c:v>192.58066792182444</c:v>
                </c:pt>
                <c:pt idx="40">
                  <c:v>191.16873884803715</c:v>
                </c:pt>
                <c:pt idx="41">
                  <c:v>190.23878724006815</c:v>
                </c:pt>
                <c:pt idx="42">
                  <c:v>189.78363925194836</c:v>
                </c:pt>
                <c:pt idx="43">
                  <c:v>189.77009343202405</c:v>
                </c:pt>
                <c:pt idx="44">
                  <c:v>189.76769488321526</c:v>
                </c:pt>
                <c:pt idx="45">
                  <c:v>189.76701549506333</c:v>
                </c:pt>
                <c:pt idx="46">
                  <c:v>189.7755815973959</c:v>
                </c:pt>
                <c:pt idx="47">
                  <c:v>189.77937351380962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DE4-44E2-82D6-8484F6735F7E}"/>
            </c:ext>
          </c:extLst>
        </c:ser>
        <c:ser>
          <c:idx val="5"/>
          <c:order val="5"/>
          <c:tx>
            <c:strRef>
              <c:f>'Figure 23'!$B$16</c:f>
              <c:strCache>
                <c:ptCount val="1"/>
                <c:pt idx="0">
                  <c:v>Fixed EV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'Figure 23'!$C$10:$AX$10</c:f>
              <c:numCache>
                <c:formatCode>h:mm</c:formatCode>
                <c:ptCount val="48"/>
                <c:pt idx="0">
                  <c:v>0</c:v>
                </c:pt>
                <c:pt idx="1">
                  <c:v>2.0833333333333332E-2</c:v>
                </c:pt>
                <c:pt idx="2">
                  <c:v>4.1666666666666699E-2</c:v>
                </c:pt>
                <c:pt idx="3">
                  <c:v>6.25E-2</c:v>
                </c:pt>
                <c:pt idx="4">
                  <c:v>8.3333333333333301E-2</c:v>
                </c:pt>
                <c:pt idx="5">
                  <c:v>0.104166666666667</c:v>
                </c:pt>
                <c:pt idx="6">
                  <c:v>0.125</c:v>
                </c:pt>
                <c:pt idx="7">
                  <c:v>0.14583333333333301</c:v>
                </c:pt>
                <c:pt idx="8">
                  <c:v>0.16666666666666699</c:v>
                </c:pt>
                <c:pt idx="9">
                  <c:v>0.1875</c:v>
                </c:pt>
                <c:pt idx="10">
                  <c:v>0.20833333333333301</c:v>
                </c:pt>
                <c:pt idx="11">
                  <c:v>0.22916666666666699</c:v>
                </c:pt>
                <c:pt idx="12">
                  <c:v>0.25</c:v>
                </c:pt>
                <c:pt idx="13">
                  <c:v>0.27083333333333298</c:v>
                </c:pt>
                <c:pt idx="14">
                  <c:v>0.29166666666666702</c:v>
                </c:pt>
                <c:pt idx="15">
                  <c:v>0.3125</c:v>
                </c:pt>
                <c:pt idx="16">
                  <c:v>0.33333333333333298</c:v>
                </c:pt>
                <c:pt idx="17">
                  <c:v>0.35416666666666702</c:v>
                </c:pt>
                <c:pt idx="18">
                  <c:v>0.375</c:v>
                </c:pt>
                <c:pt idx="19">
                  <c:v>0.39583333333333298</c:v>
                </c:pt>
                <c:pt idx="20">
                  <c:v>0.41666666666666702</c:v>
                </c:pt>
                <c:pt idx="21">
                  <c:v>0.4375</c:v>
                </c:pt>
                <c:pt idx="22">
                  <c:v>0.45833333333333298</c:v>
                </c:pt>
                <c:pt idx="23">
                  <c:v>0.47916666666666702</c:v>
                </c:pt>
                <c:pt idx="24">
                  <c:v>0.5</c:v>
                </c:pt>
                <c:pt idx="25">
                  <c:v>0.52083333333333304</c:v>
                </c:pt>
                <c:pt idx="26">
                  <c:v>0.54166666666666696</c:v>
                </c:pt>
                <c:pt idx="27">
                  <c:v>0.5625</c:v>
                </c:pt>
                <c:pt idx="28">
                  <c:v>0.58333333333333304</c:v>
                </c:pt>
                <c:pt idx="29">
                  <c:v>0.60416666666666696</c:v>
                </c:pt>
                <c:pt idx="30">
                  <c:v>0.625</c:v>
                </c:pt>
                <c:pt idx="31">
                  <c:v>0.64583333333333304</c:v>
                </c:pt>
                <c:pt idx="32">
                  <c:v>0.66666666666666696</c:v>
                </c:pt>
                <c:pt idx="33">
                  <c:v>0.6875</c:v>
                </c:pt>
                <c:pt idx="34">
                  <c:v>0.70833333333333304</c:v>
                </c:pt>
                <c:pt idx="35">
                  <c:v>0.72916666666666696</c:v>
                </c:pt>
                <c:pt idx="36">
                  <c:v>0.75</c:v>
                </c:pt>
                <c:pt idx="37">
                  <c:v>0.77083333333333304</c:v>
                </c:pt>
                <c:pt idx="38">
                  <c:v>0.79166666666666696</c:v>
                </c:pt>
                <c:pt idx="39">
                  <c:v>0.8125</c:v>
                </c:pt>
                <c:pt idx="40">
                  <c:v>0.83333333333333304</c:v>
                </c:pt>
                <c:pt idx="41">
                  <c:v>0.85416666666666696</c:v>
                </c:pt>
                <c:pt idx="42">
                  <c:v>0.875</c:v>
                </c:pt>
                <c:pt idx="43">
                  <c:v>0.89583333333333304</c:v>
                </c:pt>
                <c:pt idx="44">
                  <c:v>0.91666666666666696</c:v>
                </c:pt>
                <c:pt idx="45">
                  <c:v>0.9375</c:v>
                </c:pt>
                <c:pt idx="46">
                  <c:v>0.95833333333333304</c:v>
                </c:pt>
                <c:pt idx="47">
                  <c:v>0.97916666666666696</c:v>
                </c:pt>
              </c:numCache>
            </c:numRef>
          </c:cat>
          <c:val>
            <c:numRef>
              <c:f>'Figure 23'!$C$16:$AX$16</c:f>
              <c:numCache>
                <c:formatCode>General</c:formatCode>
                <c:ptCount val="48"/>
                <c:pt idx="0">
                  <c:v>296.29402793399652</c:v>
                </c:pt>
                <c:pt idx="1">
                  <c:v>273.19948905267034</c:v>
                </c:pt>
                <c:pt idx="2">
                  <c:v>246.41085404017545</c:v>
                </c:pt>
                <c:pt idx="3">
                  <c:v>217.94638361038784</c:v>
                </c:pt>
                <c:pt idx="4">
                  <c:v>189.7165102750343</c:v>
                </c:pt>
                <c:pt idx="5">
                  <c:v>162.55754749089871</c:v>
                </c:pt>
                <c:pt idx="6">
                  <c:v>137.07761710593275</c:v>
                </c:pt>
                <c:pt idx="7">
                  <c:v>115.23793892770502</c:v>
                </c:pt>
                <c:pt idx="8">
                  <c:v>95.840438425805203</c:v>
                </c:pt>
                <c:pt idx="9">
                  <c:v>85.56199704761606</c:v>
                </c:pt>
                <c:pt idx="10">
                  <c:v>87.477345460212604</c:v>
                </c:pt>
                <c:pt idx="11">
                  <c:v>92.342488199253879</c:v>
                </c:pt>
                <c:pt idx="12">
                  <c:v>110.04462761350644</c:v>
                </c:pt>
                <c:pt idx="13">
                  <c:v>137.75285849114681</c:v>
                </c:pt>
                <c:pt idx="14">
                  <c:v>166.0250092566227</c:v>
                </c:pt>
                <c:pt idx="15">
                  <c:v>198.09889462007249</c:v>
                </c:pt>
                <c:pt idx="16">
                  <c:v>235.07102957379723</c:v>
                </c:pt>
                <c:pt idx="17">
                  <c:v>273.47913974817567</c:v>
                </c:pt>
                <c:pt idx="18">
                  <c:v>311.94556746629149</c:v>
                </c:pt>
                <c:pt idx="19">
                  <c:v>343.82180641137415</c:v>
                </c:pt>
                <c:pt idx="20">
                  <c:v>366.93972513794012</c:v>
                </c:pt>
                <c:pt idx="21">
                  <c:v>378.45423702907908</c:v>
                </c:pt>
                <c:pt idx="22">
                  <c:v>376.94685794831474</c:v>
                </c:pt>
                <c:pt idx="23">
                  <c:v>373.1949121854812</c:v>
                </c:pt>
                <c:pt idx="24">
                  <c:v>361.00282100507911</c:v>
                </c:pt>
                <c:pt idx="25">
                  <c:v>342.5404434489684</c:v>
                </c:pt>
                <c:pt idx="26">
                  <c:v>323.24071811513318</c:v>
                </c:pt>
                <c:pt idx="27">
                  <c:v>304.22516352561087</c:v>
                </c:pt>
                <c:pt idx="28">
                  <c:v>288.89129106020908</c:v>
                </c:pt>
                <c:pt idx="29">
                  <c:v>275.36434911107131</c:v>
                </c:pt>
                <c:pt idx="30">
                  <c:v>260.57493559102284</c:v>
                </c:pt>
                <c:pt idx="31">
                  <c:v>252.20927386817536</c:v>
                </c:pt>
                <c:pt idx="32">
                  <c:v>252.41705092465554</c:v>
                </c:pt>
                <c:pt idx="33">
                  <c:v>253.0037967363395</c:v>
                </c:pt>
                <c:pt idx="34">
                  <c:v>258.59973830138233</c:v>
                </c:pt>
                <c:pt idx="35">
                  <c:v>269.46389775985227</c:v>
                </c:pt>
                <c:pt idx="36">
                  <c:v>284.84758599729116</c:v>
                </c:pt>
                <c:pt idx="37">
                  <c:v>305.45234611059493</c:v>
                </c:pt>
                <c:pt idx="38">
                  <c:v>333.60515894256076</c:v>
                </c:pt>
                <c:pt idx="39">
                  <c:v>360.34059280362652</c:v>
                </c:pt>
                <c:pt idx="40">
                  <c:v>379.48094893386195</c:v>
                </c:pt>
                <c:pt idx="41">
                  <c:v>389.17042551050173</c:v>
                </c:pt>
                <c:pt idx="42">
                  <c:v>388.46408662348858</c:v>
                </c:pt>
                <c:pt idx="43">
                  <c:v>386.54146994675494</c:v>
                </c:pt>
                <c:pt idx="44">
                  <c:v>374.00293251893305</c:v>
                </c:pt>
                <c:pt idx="45">
                  <c:v>353.97995754500062</c:v>
                </c:pt>
                <c:pt idx="46">
                  <c:v>335.91463550711791</c:v>
                </c:pt>
                <c:pt idx="47">
                  <c:v>316.60437404145779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DE4-44E2-82D6-8484F6735F7E}"/>
            </c:ext>
          </c:extLst>
        </c:ser>
        <c:ser>
          <c:idx val="6"/>
          <c:order val="6"/>
          <c:tx>
            <c:strRef>
              <c:f>'Figure 23'!$B$17</c:f>
              <c:strCache>
                <c:ptCount val="1"/>
                <c:pt idx="0">
                  <c:v>Smart EV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'Figure 23'!$C$10:$AX$10</c:f>
              <c:numCache>
                <c:formatCode>h:mm</c:formatCode>
                <c:ptCount val="48"/>
                <c:pt idx="0">
                  <c:v>0</c:v>
                </c:pt>
                <c:pt idx="1">
                  <c:v>2.0833333333333332E-2</c:v>
                </c:pt>
                <c:pt idx="2">
                  <c:v>4.1666666666666699E-2</c:v>
                </c:pt>
                <c:pt idx="3">
                  <c:v>6.25E-2</c:v>
                </c:pt>
                <c:pt idx="4">
                  <c:v>8.3333333333333301E-2</c:v>
                </c:pt>
                <c:pt idx="5">
                  <c:v>0.104166666666667</c:v>
                </c:pt>
                <c:pt idx="6">
                  <c:v>0.125</c:v>
                </c:pt>
                <c:pt idx="7">
                  <c:v>0.14583333333333301</c:v>
                </c:pt>
                <c:pt idx="8">
                  <c:v>0.16666666666666699</c:v>
                </c:pt>
                <c:pt idx="9">
                  <c:v>0.1875</c:v>
                </c:pt>
                <c:pt idx="10">
                  <c:v>0.20833333333333301</c:v>
                </c:pt>
                <c:pt idx="11">
                  <c:v>0.22916666666666699</c:v>
                </c:pt>
                <c:pt idx="12">
                  <c:v>0.25</c:v>
                </c:pt>
                <c:pt idx="13">
                  <c:v>0.27083333333333298</c:v>
                </c:pt>
                <c:pt idx="14">
                  <c:v>0.29166666666666702</c:v>
                </c:pt>
                <c:pt idx="15">
                  <c:v>0.3125</c:v>
                </c:pt>
                <c:pt idx="16">
                  <c:v>0.33333333333333298</c:v>
                </c:pt>
                <c:pt idx="17">
                  <c:v>0.35416666666666702</c:v>
                </c:pt>
                <c:pt idx="18">
                  <c:v>0.375</c:v>
                </c:pt>
                <c:pt idx="19">
                  <c:v>0.39583333333333298</c:v>
                </c:pt>
                <c:pt idx="20">
                  <c:v>0.41666666666666702</c:v>
                </c:pt>
                <c:pt idx="21">
                  <c:v>0.4375</c:v>
                </c:pt>
                <c:pt idx="22">
                  <c:v>0.45833333333333298</c:v>
                </c:pt>
                <c:pt idx="23">
                  <c:v>0.47916666666666702</c:v>
                </c:pt>
                <c:pt idx="24">
                  <c:v>0.5</c:v>
                </c:pt>
                <c:pt idx="25">
                  <c:v>0.52083333333333304</c:v>
                </c:pt>
                <c:pt idx="26">
                  <c:v>0.54166666666666696</c:v>
                </c:pt>
                <c:pt idx="27">
                  <c:v>0.5625</c:v>
                </c:pt>
                <c:pt idx="28">
                  <c:v>0.58333333333333304</c:v>
                </c:pt>
                <c:pt idx="29">
                  <c:v>0.60416666666666696</c:v>
                </c:pt>
                <c:pt idx="30">
                  <c:v>0.625</c:v>
                </c:pt>
                <c:pt idx="31">
                  <c:v>0.64583333333333304</c:v>
                </c:pt>
                <c:pt idx="32">
                  <c:v>0.66666666666666696</c:v>
                </c:pt>
                <c:pt idx="33">
                  <c:v>0.6875</c:v>
                </c:pt>
                <c:pt idx="34">
                  <c:v>0.70833333333333304</c:v>
                </c:pt>
                <c:pt idx="35">
                  <c:v>0.72916666666666696</c:v>
                </c:pt>
                <c:pt idx="36">
                  <c:v>0.75</c:v>
                </c:pt>
                <c:pt idx="37">
                  <c:v>0.77083333333333304</c:v>
                </c:pt>
                <c:pt idx="38">
                  <c:v>0.79166666666666696</c:v>
                </c:pt>
                <c:pt idx="39">
                  <c:v>0.8125</c:v>
                </c:pt>
                <c:pt idx="40">
                  <c:v>0.83333333333333304</c:v>
                </c:pt>
                <c:pt idx="41">
                  <c:v>0.85416666666666696</c:v>
                </c:pt>
                <c:pt idx="42">
                  <c:v>0.875</c:v>
                </c:pt>
                <c:pt idx="43">
                  <c:v>0.89583333333333304</c:v>
                </c:pt>
                <c:pt idx="44">
                  <c:v>0.91666666666666696</c:v>
                </c:pt>
                <c:pt idx="45">
                  <c:v>0.9375</c:v>
                </c:pt>
                <c:pt idx="46">
                  <c:v>0.95833333333333304</c:v>
                </c:pt>
                <c:pt idx="47">
                  <c:v>0.97916666666666696</c:v>
                </c:pt>
              </c:numCache>
            </c:numRef>
          </c:cat>
          <c:val>
            <c:numRef>
              <c:f>'Figure 23'!$C$17:$AX$17</c:f>
              <c:numCache>
                <c:formatCode>General</c:formatCode>
                <c:ptCount val="48"/>
                <c:pt idx="0">
                  <c:v>119.72220010180946</c:v>
                </c:pt>
                <c:pt idx="1">
                  <c:v>131.05990320238456</c:v>
                </c:pt>
                <c:pt idx="2">
                  <c:v>141.22553629701596</c:v>
                </c:pt>
                <c:pt idx="3">
                  <c:v>148.1529965628587</c:v>
                </c:pt>
                <c:pt idx="4">
                  <c:v>154.70570815592021</c:v>
                </c:pt>
                <c:pt idx="5">
                  <c:v>160.56445571438763</c:v>
                </c:pt>
                <c:pt idx="6">
                  <c:v>164.68478447186328</c:v>
                </c:pt>
                <c:pt idx="7">
                  <c:v>167.87200684237331</c:v>
                </c:pt>
                <c:pt idx="8">
                  <c:v>169.91087430772794</c:v>
                </c:pt>
                <c:pt idx="9">
                  <c:v>170.08693475466623</c:v>
                </c:pt>
                <c:pt idx="10">
                  <c:v>166.65467446090946</c:v>
                </c:pt>
                <c:pt idx="11">
                  <c:v>160.79117033785701</c:v>
                </c:pt>
                <c:pt idx="12">
                  <c:v>144.98955566078055</c:v>
                </c:pt>
                <c:pt idx="13">
                  <c:v>123.64416256967556</c:v>
                </c:pt>
                <c:pt idx="14">
                  <c:v>87.126084306806575</c:v>
                </c:pt>
                <c:pt idx="15">
                  <c:v>50.450111186452482</c:v>
                </c:pt>
                <c:pt idx="16">
                  <c:v>21.632893943696391</c:v>
                </c:pt>
                <c:pt idx="17">
                  <c:v>10.389219373372629</c:v>
                </c:pt>
                <c:pt idx="18">
                  <c:v>8.387188395714066</c:v>
                </c:pt>
                <c:pt idx="19">
                  <c:v>10.250271374807618</c:v>
                </c:pt>
                <c:pt idx="20">
                  <c:v>12.869058991556106</c:v>
                </c:pt>
                <c:pt idx="21">
                  <c:v>16.203657256152855</c:v>
                </c:pt>
                <c:pt idx="22">
                  <c:v>19.656636950903707</c:v>
                </c:pt>
                <c:pt idx="23">
                  <c:v>21.494732378856966</c:v>
                </c:pt>
                <c:pt idx="24">
                  <c:v>26.075437756585234</c:v>
                </c:pt>
                <c:pt idx="25">
                  <c:v>28.447761263467946</c:v>
                </c:pt>
                <c:pt idx="26">
                  <c:v>32.914630864570796</c:v>
                </c:pt>
                <c:pt idx="27">
                  <c:v>35.49230474521044</c:v>
                </c:pt>
                <c:pt idx="28">
                  <c:v>37.390429487946946</c:v>
                </c:pt>
                <c:pt idx="29">
                  <c:v>42.887556708835596</c:v>
                </c:pt>
                <c:pt idx="30">
                  <c:v>46.970839231885975</c:v>
                </c:pt>
                <c:pt idx="31">
                  <c:v>50.448244992708943</c:v>
                </c:pt>
                <c:pt idx="32">
                  <c:v>49.93512429925844</c:v>
                </c:pt>
                <c:pt idx="33">
                  <c:v>44.835983954725691</c:v>
                </c:pt>
                <c:pt idx="34">
                  <c:v>39.580508791585117</c:v>
                </c:pt>
                <c:pt idx="35">
                  <c:v>31.389892473674511</c:v>
                </c:pt>
                <c:pt idx="36">
                  <c:v>25.601121955596</c:v>
                </c:pt>
                <c:pt idx="37">
                  <c:v>14.499421736352408</c:v>
                </c:pt>
                <c:pt idx="38">
                  <c:v>10.998627129739457</c:v>
                </c:pt>
                <c:pt idx="39">
                  <c:v>12.293089935936006</c:v>
                </c:pt>
                <c:pt idx="40">
                  <c:v>15.085170519793518</c:v>
                </c:pt>
                <c:pt idx="41">
                  <c:v>18.60350756469764</c:v>
                </c:pt>
                <c:pt idx="42">
                  <c:v>21.655950686720701</c:v>
                </c:pt>
                <c:pt idx="43">
                  <c:v>25.6031557347556</c:v>
                </c:pt>
                <c:pt idx="44">
                  <c:v>36.589635370804814</c:v>
                </c:pt>
                <c:pt idx="45">
                  <c:v>47.117011489225831</c:v>
                </c:pt>
                <c:pt idx="46">
                  <c:v>65.286498285803376</c:v>
                </c:pt>
                <c:pt idx="47">
                  <c:v>88.045169032478029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DE4-44E2-82D6-8484F6735F7E}"/>
            </c:ext>
          </c:extLst>
        </c:ser>
        <c:ser>
          <c:idx val="7"/>
          <c:order val="7"/>
          <c:tx>
            <c:strRef>
              <c:f>'Figure 23'!$B$18</c:f>
              <c:strCache>
                <c:ptCount val="1"/>
                <c:pt idx="0">
                  <c:v>Batteries Charging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'Figure 23'!$C$10:$AX$10</c:f>
              <c:numCache>
                <c:formatCode>h:mm</c:formatCode>
                <c:ptCount val="48"/>
                <c:pt idx="0">
                  <c:v>0</c:v>
                </c:pt>
                <c:pt idx="1">
                  <c:v>2.0833333333333332E-2</c:v>
                </c:pt>
                <c:pt idx="2">
                  <c:v>4.1666666666666699E-2</c:v>
                </c:pt>
                <c:pt idx="3">
                  <c:v>6.25E-2</c:v>
                </c:pt>
                <c:pt idx="4">
                  <c:v>8.3333333333333301E-2</c:v>
                </c:pt>
                <c:pt idx="5">
                  <c:v>0.104166666666667</c:v>
                </c:pt>
                <c:pt idx="6">
                  <c:v>0.125</c:v>
                </c:pt>
                <c:pt idx="7">
                  <c:v>0.14583333333333301</c:v>
                </c:pt>
                <c:pt idx="8">
                  <c:v>0.16666666666666699</c:v>
                </c:pt>
                <c:pt idx="9">
                  <c:v>0.1875</c:v>
                </c:pt>
                <c:pt idx="10">
                  <c:v>0.20833333333333301</c:v>
                </c:pt>
                <c:pt idx="11">
                  <c:v>0.22916666666666699</c:v>
                </c:pt>
                <c:pt idx="12">
                  <c:v>0.25</c:v>
                </c:pt>
                <c:pt idx="13">
                  <c:v>0.27083333333333298</c:v>
                </c:pt>
                <c:pt idx="14">
                  <c:v>0.29166666666666702</c:v>
                </c:pt>
                <c:pt idx="15">
                  <c:v>0.3125</c:v>
                </c:pt>
                <c:pt idx="16">
                  <c:v>0.33333333333333298</c:v>
                </c:pt>
                <c:pt idx="17">
                  <c:v>0.35416666666666702</c:v>
                </c:pt>
                <c:pt idx="18">
                  <c:v>0.375</c:v>
                </c:pt>
                <c:pt idx="19">
                  <c:v>0.39583333333333298</c:v>
                </c:pt>
                <c:pt idx="20">
                  <c:v>0.41666666666666702</c:v>
                </c:pt>
                <c:pt idx="21">
                  <c:v>0.4375</c:v>
                </c:pt>
                <c:pt idx="22">
                  <c:v>0.45833333333333298</c:v>
                </c:pt>
                <c:pt idx="23">
                  <c:v>0.47916666666666702</c:v>
                </c:pt>
                <c:pt idx="24">
                  <c:v>0.5</c:v>
                </c:pt>
                <c:pt idx="25">
                  <c:v>0.52083333333333304</c:v>
                </c:pt>
                <c:pt idx="26">
                  <c:v>0.54166666666666696</c:v>
                </c:pt>
                <c:pt idx="27">
                  <c:v>0.5625</c:v>
                </c:pt>
                <c:pt idx="28">
                  <c:v>0.58333333333333304</c:v>
                </c:pt>
                <c:pt idx="29">
                  <c:v>0.60416666666666696</c:v>
                </c:pt>
                <c:pt idx="30">
                  <c:v>0.625</c:v>
                </c:pt>
                <c:pt idx="31">
                  <c:v>0.64583333333333304</c:v>
                </c:pt>
                <c:pt idx="32">
                  <c:v>0.66666666666666696</c:v>
                </c:pt>
                <c:pt idx="33">
                  <c:v>0.6875</c:v>
                </c:pt>
                <c:pt idx="34">
                  <c:v>0.70833333333333304</c:v>
                </c:pt>
                <c:pt idx="35">
                  <c:v>0.72916666666666696</c:v>
                </c:pt>
                <c:pt idx="36">
                  <c:v>0.75</c:v>
                </c:pt>
                <c:pt idx="37">
                  <c:v>0.77083333333333304</c:v>
                </c:pt>
                <c:pt idx="38">
                  <c:v>0.79166666666666696</c:v>
                </c:pt>
                <c:pt idx="39">
                  <c:v>0.8125</c:v>
                </c:pt>
                <c:pt idx="40">
                  <c:v>0.83333333333333304</c:v>
                </c:pt>
                <c:pt idx="41">
                  <c:v>0.85416666666666696</c:v>
                </c:pt>
                <c:pt idx="42">
                  <c:v>0.875</c:v>
                </c:pt>
                <c:pt idx="43">
                  <c:v>0.89583333333333304</c:v>
                </c:pt>
                <c:pt idx="44">
                  <c:v>0.91666666666666696</c:v>
                </c:pt>
                <c:pt idx="45">
                  <c:v>0.9375</c:v>
                </c:pt>
                <c:pt idx="46">
                  <c:v>0.95833333333333304</c:v>
                </c:pt>
                <c:pt idx="47">
                  <c:v>0.97916666666666696</c:v>
                </c:pt>
              </c:numCache>
            </c:numRef>
          </c:cat>
          <c:val>
            <c:numRef>
              <c:f>'Figure 23'!$C$18:$AX$18</c:f>
              <c:numCache>
                <c:formatCode>General</c:formatCode>
                <c:ptCount val="4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451.97127050208309</c:v>
                </c:pt>
                <c:pt idx="15">
                  <c:v>71.232812597679853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6.1865161202989611</c:v>
                </c:pt>
                <c:pt idx="27">
                  <c:v>31.481962763873419</c:v>
                </c:pt>
                <c:pt idx="28">
                  <c:v>52.32694853650203</c:v>
                </c:pt>
                <c:pt idx="29">
                  <c:v>89.628809798596947</c:v>
                </c:pt>
                <c:pt idx="30">
                  <c:v>120.8143932626143</c:v>
                </c:pt>
                <c:pt idx="31">
                  <c:v>145.57586835570754</c:v>
                </c:pt>
                <c:pt idx="32">
                  <c:v>139.46173181969493</c:v>
                </c:pt>
                <c:pt idx="33">
                  <c:v>96.402552998385772</c:v>
                </c:pt>
                <c:pt idx="34">
                  <c:v>49.563772219963127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27.122565519187219</c:v>
                </c:pt>
                <c:pt idx="45">
                  <c:v>104.54950422150448</c:v>
                </c:pt>
                <c:pt idx="46">
                  <c:v>0</c:v>
                </c:pt>
                <c:pt idx="4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1DE4-44E2-82D6-8484F6735F7E}"/>
            </c:ext>
          </c:extLst>
        </c:ser>
        <c:ser>
          <c:idx val="8"/>
          <c:order val="8"/>
          <c:tx>
            <c:strRef>
              <c:f>'Figure 23'!$B$19</c:f>
              <c:strCache>
                <c:ptCount val="1"/>
                <c:pt idx="0">
                  <c:v>Without flex</c:v>
                </c:pt>
              </c:strCache>
            </c:strRef>
          </c:tx>
          <c:spPr>
            <a:pattFill prst="wdUpDiag">
              <a:fgClr>
                <a:schemeClr val="tx1">
                  <a:lumMod val="65000"/>
                  <a:lumOff val="35000"/>
                </a:schemeClr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cat>
            <c:numRef>
              <c:f>'Figure 23'!$C$10:$AX$10</c:f>
              <c:numCache>
                <c:formatCode>h:mm</c:formatCode>
                <c:ptCount val="48"/>
                <c:pt idx="0">
                  <c:v>0</c:v>
                </c:pt>
                <c:pt idx="1">
                  <c:v>2.0833333333333332E-2</c:v>
                </c:pt>
                <c:pt idx="2">
                  <c:v>4.1666666666666699E-2</c:v>
                </c:pt>
                <c:pt idx="3">
                  <c:v>6.25E-2</c:v>
                </c:pt>
                <c:pt idx="4">
                  <c:v>8.3333333333333301E-2</c:v>
                </c:pt>
                <c:pt idx="5">
                  <c:v>0.104166666666667</c:v>
                </c:pt>
                <c:pt idx="6">
                  <c:v>0.125</c:v>
                </c:pt>
                <c:pt idx="7">
                  <c:v>0.14583333333333301</c:v>
                </c:pt>
                <c:pt idx="8">
                  <c:v>0.16666666666666699</c:v>
                </c:pt>
                <c:pt idx="9">
                  <c:v>0.1875</c:v>
                </c:pt>
                <c:pt idx="10">
                  <c:v>0.20833333333333301</c:v>
                </c:pt>
                <c:pt idx="11">
                  <c:v>0.22916666666666699</c:v>
                </c:pt>
                <c:pt idx="12">
                  <c:v>0.25</c:v>
                </c:pt>
                <c:pt idx="13">
                  <c:v>0.27083333333333298</c:v>
                </c:pt>
                <c:pt idx="14">
                  <c:v>0.29166666666666702</c:v>
                </c:pt>
                <c:pt idx="15">
                  <c:v>0.3125</c:v>
                </c:pt>
                <c:pt idx="16">
                  <c:v>0.33333333333333298</c:v>
                </c:pt>
                <c:pt idx="17">
                  <c:v>0.35416666666666702</c:v>
                </c:pt>
                <c:pt idx="18">
                  <c:v>0.375</c:v>
                </c:pt>
                <c:pt idx="19">
                  <c:v>0.39583333333333298</c:v>
                </c:pt>
                <c:pt idx="20">
                  <c:v>0.41666666666666702</c:v>
                </c:pt>
                <c:pt idx="21">
                  <c:v>0.4375</c:v>
                </c:pt>
                <c:pt idx="22">
                  <c:v>0.45833333333333298</c:v>
                </c:pt>
                <c:pt idx="23">
                  <c:v>0.47916666666666702</c:v>
                </c:pt>
                <c:pt idx="24">
                  <c:v>0.5</c:v>
                </c:pt>
                <c:pt idx="25">
                  <c:v>0.52083333333333304</c:v>
                </c:pt>
                <c:pt idx="26">
                  <c:v>0.54166666666666696</c:v>
                </c:pt>
                <c:pt idx="27">
                  <c:v>0.5625</c:v>
                </c:pt>
                <c:pt idx="28">
                  <c:v>0.58333333333333304</c:v>
                </c:pt>
                <c:pt idx="29">
                  <c:v>0.60416666666666696</c:v>
                </c:pt>
                <c:pt idx="30">
                  <c:v>0.625</c:v>
                </c:pt>
                <c:pt idx="31">
                  <c:v>0.64583333333333304</c:v>
                </c:pt>
                <c:pt idx="32">
                  <c:v>0.66666666666666696</c:v>
                </c:pt>
                <c:pt idx="33">
                  <c:v>0.6875</c:v>
                </c:pt>
                <c:pt idx="34">
                  <c:v>0.70833333333333304</c:v>
                </c:pt>
                <c:pt idx="35">
                  <c:v>0.72916666666666696</c:v>
                </c:pt>
                <c:pt idx="36">
                  <c:v>0.75</c:v>
                </c:pt>
                <c:pt idx="37">
                  <c:v>0.77083333333333304</c:v>
                </c:pt>
                <c:pt idx="38">
                  <c:v>0.79166666666666696</c:v>
                </c:pt>
                <c:pt idx="39">
                  <c:v>0.8125</c:v>
                </c:pt>
                <c:pt idx="40">
                  <c:v>0.83333333333333304</c:v>
                </c:pt>
                <c:pt idx="41">
                  <c:v>0.85416666666666696</c:v>
                </c:pt>
                <c:pt idx="42">
                  <c:v>0.875</c:v>
                </c:pt>
                <c:pt idx="43">
                  <c:v>0.89583333333333304</c:v>
                </c:pt>
                <c:pt idx="44">
                  <c:v>0.91666666666666696</c:v>
                </c:pt>
                <c:pt idx="45">
                  <c:v>0.9375</c:v>
                </c:pt>
                <c:pt idx="46">
                  <c:v>0.95833333333333304</c:v>
                </c:pt>
                <c:pt idx="47">
                  <c:v>0.97916666666666696</c:v>
                </c:pt>
              </c:numCache>
            </c:numRef>
          </c:cat>
          <c:val>
            <c:numRef>
              <c:f>'Figure 23'!$C$19:$AX$19</c:f>
              <c:numCache>
                <c:formatCode>General</c:formatCode>
                <c:ptCount val="48"/>
                <c:pt idx="0">
                  <c:v>74.071857529828904</c:v>
                </c:pt>
                <c:pt idx="1">
                  <c:v>68.298351375611844</c:v>
                </c:pt>
                <c:pt idx="2">
                  <c:v>61.601341753446491</c:v>
                </c:pt>
                <c:pt idx="3">
                  <c:v>54.485382606247839</c:v>
                </c:pt>
                <c:pt idx="4">
                  <c:v>47.428071426667699</c:v>
                </c:pt>
                <c:pt idx="5">
                  <c:v>40.638481923187889</c:v>
                </c:pt>
                <c:pt idx="6">
                  <c:v>34.268641172413155</c:v>
                </c:pt>
                <c:pt idx="7">
                  <c:v>28.80884320822549</c:v>
                </c:pt>
                <c:pt idx="8">
                  <c:v>23.959576067641827</c:v>
                </c:pt>
                <c:pt idx="9">
                  <c:v>21.390022942650983</c:v>
                </c:pt>
                <c:pt idx="10">
                  <c:v>21.868849383153659</c:v>
                </c:pt>
                <c:pt idx="11">
                  <c:v>23.085107983913659</c:v>
                </c:pt>
                <c:pt idx="12">
                  <c:v>27.510544290573804</c:v>
                </c:pt>
                <c:pt idx="13">
                  <c:v>34.437447759682485</c:v>
                </c:pt>
                <c:pt idx="14">
                  <c:v>41.505328061436927</c:v>
                </c:pt>
                <c:pt idx="15">
                  <c:v>49.523620848623139</c:v>
                </c:pt>
                <c:pt idx="16">
                  <c:v>144.19575588191861</c:v>
                </c:pt>
                <c:pt idx="17">
                  <c:v>188.84901523348083</c:v>
                </c:pt>
                <c:pt idx="18">
                  <c:v>205.25042784125139</c:v>
                </c:pt>
                <c:pt idx="19">
                  <c:v>202.34788437231038</c:v>
                </c:pt>
                <c:pt idx="20">
                  <c:v>194.73043245452882</c:v>
                </c:pt>
                <c:pt idx="21">
                  <c:v>176.28332438211814</c:v>
                </c:pt>
                <c:pt idx="22">
                  <c:v>157.48421682140116</c:v>
                </c:pt>
                <c:pt idx="23">
                  <c:v>150.7723589396652</c:v>
                </c:pt>
                <c:pt idx="24">
                  <c:v>125.3213947247224</c:v>
                </c:pt>
                <c:pt idx="25">
                  <c:v>95.287724516826515</c:v>
                </c:pt>
                <c:pt idx="26">
                  <c:v>80.808380064269684</c:v>
                </c:pt>
                <c:pt idx="27">
                  <c:v>76.054597275507064</c:v>
                </c:pt>
                <c:pt idx="28">
                  <c:v>72.221214522038863</c:v>
                </c:pt>
                <c:pt idx="29">
                  <c:v>68.839554338547089</c:v>
                </c:pt>
                <c:pt idx="30">
                  <c:v>65.142283290442165</c:v>
                </c:pt>
                <c:pt idx="31">
                  <c:v>63.050914430940423</c:v>
                </c:pt>
                <c:pt idx="32">
                  <c:v>63.102857538376234</c:v>
                </c:pt>
                <c:pt idx="33">
                  <c:v>63.249540724913359</c:v>
                </c:pt>
                <c:pt idx="34">
                  <c:v>64.648494963854134</c:v>
                </c:pt>
                <c:pt idx="35">
                  <c:v>71.669803415829392</c:v>
                </c:pt>
                <c:pt idx="36">
                  <c:v>107.0489092630317</c:v>
                </c:pt>
                <c:pt idx="37">
                  <c:v>178.78134781680654</c:v>
                </c:pt>
                <c:pt idx="38">
                  <c:v>214.8180464716059</c:v>
                </c:pt>
                <c:pt idx="39">
                  <c:v>217.68585010882856</c:v>
                </c:pt>
                <c:pt idx="40">
                  <c:v>201.06677214389435</c:v>
                </c:pt>
                <c:pt idx="41">
                  <c:v>184.1269522722647</c:v>
                </c:pt>
                <c:pt idx="42">
                  <c:v>166.73868866204225</c:v>
                </c:pt>
                <c:pt idx="43">
                  <c:v>144.38718582722797</c:v>
                </c:pt>
                <c:pt idx="44">
                  <c:v>93.498651074573331</c:v>
                </c:pt>
                <c:pt idx="45">
                  <c:v>88.493018797965846</c:v>
                </c:pt>
                <c:pt idx="46">
                  <c:v>83.976788857217201</c:v>
                </c:pt>
                <c:pt idx="47">
                  <c:v>79.149330990038223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DE4-44E2-82D6-8484F6735F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2087057936"/>
        <c:axId val="2087050736"/>
      </c:barChart>
      <c:lineChart>
        <c:grouping val="standard"/>
        <c:varyColors val="0"/>
        <c:ser>
          <c:idx val="9"/>
          <c:order val="9"/>
          <c:tx>
            <c:strRef>
              <c:f>'Figure 23'!$B$20</c:f>
              <c:strCache>
                <c:ptCount val="1"/>
                <c:pt idx="0">
                  <c:v>Sum</c:v>
                </c:pt>
              </c:strCache>
            </c:strRef>
          </c:tx>
          <c:spPr>
            <a:ln w="28575" cap="rnd">
              <a:solidFill>
                <a:sysClr val="windowText" lastClr="000000"/>
              </a:solidFill>
              <a:round/>
            </a:ln>
            <a:effectLst/>
          </c:spPr>
          <c:marker>
            <c:symbol val="none"/>
          </c:marker>
          <c:cat>
            <c:numRef>
              <c:f>'Figure 23'!$C$10:$AX$10</c:f>
              <c:numCache>
                <c:formatCode>h:mm</c:formatCode>
                <c:ptCount val="48"/>
                <c:pt idx="0">
                  <c:v>0</c:v>
                </c:pt>
                <c:pt idx="1">
                  <c:v>2.0833333333333332E-2</c:v>
                </c:pt>
                <c:pt idx="2">
                  <c:v>4.1666666666666699E-2</c:v>
                </c:pt>
                <c:pt idx="3">
                  <c:v>6.25E-2</c:v>
                </c:pt>
                <c:pt idx="4">
                  <c:v>8.3333333333333301E-2</c:v>
                </c:pt>
                <c:pt idx="5">
                  <c:v>0.104166666666667</c:v>
                </c:pt>
                <c:pt idx="6">
                  <c:v>0.125</c:v>
                </c:pt>
                <c:pt idx="7">
                  <c:v>0.14583333333333301</c:v>
                </c:pt>
                <c:pt idx="8">
                  <c:v>0.16666666666666699</c:v>
                </c:pt>
                <c:pt idx="9">
                  <c:v>0.1875</c:v>
                </c:pt>
                <c:pt idx="10">
                  <c:v>0.20833333333333301</c:v>
                </c:pt>
                <c:pt idx="11">
                  <c:v>0.22916666666666699</c:v>
                </c:pt>
                <c:pt idx="12">
                  <c:v>0.25</c:v>
                </c:pt>
                <c:pt idx="13">
                  <c:v>0.27083333333333298</c:v>
                </c:pt>
                <c:pt idx="14">
                  <c:v>0.29166666666666702</c:v>
                </c:pt>
                <c:pt idx="15">
                  <c:v>0.3125</c:v>
                </c:pt>
                <c:pt idx="16">
                  <c:v>0.33333333333333298</c:v>
                </c:pt>
                <c:pt idx="17">
                  <c:v>0.35416666666666702</c:v>
                </c:pt>
                <c:pt idx="18">
                  <c:v>0.375</c:v>
                </c:pt>
                <c:pt idx="19">
                  <c:v>0.39583333333333298</c:v>
                </c:pt>
                <c:pt idx="20">
                  <c:v>0.41666666666666702</c:v>
                </c:pt>
                <c:pt idx="21">
                  <c:v>0.4375</c:v>
                </c:pt>
                <c:pt idx="22">
                  <c:v>0.45833333333333298</c:v>
                </c:pt>
                <c:pt idx="23">
                  <c:v>0.47916666666666702</c:v>
                </c:pt>
                <c:pt idx="24">
                  <c:v>0.5</c:v>
                </c:pt>
                <c:pt idx="25">
                  <c:v>0.52083333333333304</c:v>
                </c:pt>
                <c:pt idx="26">
                  <c:v>0.54166666666666696</c:v>
                </c:pt>
                <c:pt idx="27">
                  <c:v>0.5625</c:v>
                </c:pt>
                <c:pt idx="28">
                  <c:v>0.58333333333333304</c:v>
                </c:pt>
                <c:pt idx="29">
                  <c:v>0.60416666666666696</c:v>
                </c:pt>
                <c:pt idx="30">
                  <c:v>0.625</c:v>
                </c:pt>
                <c:pt idx="31">
                  <c:v>0.64583333333333304</c:v>
                </c:pt>
                <c:pt idx="32">
                  <c:v>0.66666666666666696</c:v>
                </c:pt>
                <c:pt idx="33">
                  <c:v>0.6875</c:v>
                </c:pt>
                <c:pt idx="34">
                  <c:v>0.70833333333333304</c:v>
                </c:pt>
                <c:pt idx="35">
                  <c:v>0.72916666666666696</c:v>
                </c:pt>
                <c:pt idx="36">
                  <c:v>0.75</c:v>
                </c:pt>
                <c:pt idx="37">
                  <c:v>0.77083333333333304</c:v>
                </c:pt>
                <c:pt idx="38">
                  <c:v>0.79166666666666696</c:v>
                </c:pt>
                <c:pt idx="39">
                  <c:v>0.8125</c:v>
                </c:pt>
                <c:pt idx="40">
                  <c:v>0.83333333333333304</c:v>
                </c:pt>
                <c:pt idx="41">
                  <c:v>0.85416666666666696</c:v>
                </c:pt>
                <c:pt idx="42">
                  <c:v>0.875</c:v>
                </c:pt>
                <c:pt idx="43">
                  <c:v>0.89583333333333304</c:v>
                </c:pt>
                <c:pt idx="44">
                  <c:v>0.91666666666666696</c:v>
                </c:pt>
                <c:pt idx="45">
                  <c:v>0.9375</c:v>
                </c:pt>
                <c:pt idx="46">
                  <c:v>0.95833333333333304</c:v>
                </c:pt>
                <c:pt idx="47">
                  <c:v>0.97916666666666696</c:v>
                </c:pt>
              </c:numCache>
            </c:numRef>
          </c:cat>
          <c:val>
            <c:numRef>
              <c:f>'Figure 23'!$C$20:$AX$20</c:f>
              <c:numCache>
                <c:formatCode>General</c:formatCode>
                <c:ptCount val="48"/>
                <c:pt idx="0">
                  <c:v>6204.5270006567152</c:v>
                </c:pt>
                <c:pt idx="1">
                  <c:v>5881.8029633841024</c:v>
                </c:pt>
                <c:pt idx="2">
                  <c:v>5618.0104504884694</c:v>
                </c:pt>
                <c:pt idx="3">
                  <c:v>5426.8792017366013</c:v>
                </c:pt>
                <c:pt idx="4">
                  <c:v>5268.0249902306705</c:v>
                </c:pt>
                <c:pt idx="5">
                  <c:v>5132.6331210083717</c:v>
                </c:pt>
                <c:pt idx="6">
                  <c:v>5037.8169752809645</c:v>
                </c:pt>
                <c:pt idx="7">
                  <c:v>4967.1311425350596</c:v>
                </c:pt>
                <c:pt idx="8">
                  <c:v>4924.7685237771648</c:v>
                </c:pt>
                <c:pt idx="9">
                  <c:v>4928.134422276602</c:v>
                </c:pt>
                <c:pt idx="10">
                  <c:v>5021.2037858276299</c:v>
                </c:pt>
                <c:pt idx="11">
                  <c:v>5172.3345178062191</c:v>
                </c:pt>
                <c:pt idx="12">
                  <c:v>5569.462005528213</c:v>
                </c:pt>
                <c:pt idx="13">
                  <c:v>6113.8889733268943</c:v>
                </c:pt>
                <c:pt idx="14">
                  <c:v>7507.8512881924453</c:v>
                </c:pt>
                <c:pt idx="15">
                  <c:v>8100.7354298454393</c:v>
                </c:pt>
                <c:pt idx="16">
                  <c:v>8741.798982027196</c:v>
                </c:pt>
                <c:pt idx="17">
                  <c:v>9035.1713512586321</c:v>
                </c:pt>
                <c:pt idx="18">
                  <c:v>9074.6111426355728</c:v>
                </c:pt>
                <c:pt idx="19">
                  <c:v>9026.8182340786716</c:v>
                </c:pt>
                <c:pt idx="20">
                  <c:v>8947.9972075424757</c:v>
                </c:pt>
                <c:pt idx="21">
                  <c:v>8849.0549726071549</c:v>
                </c:pt>
                <c:pt idx="22">
                  <c:v>8761.256192040817</c:v>
                </c:pt>
                <c:pt idx="23">
                  <c:v>8707.0660921963772</c:v>
                </c:pt>
                <c:pt idx="24">
                  <c:v>8608.3853213425409</c:v>
                </c:pt>
                <c:pt idx="25">
                  <c:v>8550.1962504784915</c:v>
                </c:pt>
                <c:pt idx="26">
                  <c:v>8450.5127787327674</c:v>
                </c:pt>
                <c:pt idx="27">
                  <c:v>8390.4111369701168</c:v>
                </c:pt>
                <c:pt idx="28">
                  <c:v>8343.4454079983698</c:v>
                </c:pt>
                <c:pt idx="29">
                  <c:v>8251.7636241987402</c:v>
                </c:pt>
                <c:pt idx="30">
                  <c:v>8180.372141206135</c:v>
                </c:pt>
                <c:pt idx="31">
                  <c:v>8126.9808822429759</c:v>
                </c:pt>
                <c:pt idx="32">
                  <c:v>8142.2246205631782</c:v>
                </c:pt>
                <c:pt idx="33">
                  <c:v>8254.8858637465164</c:v>
                </c:pt>
                <c:pt idx="34">
                  <c:v>8380.8188887207543</c:v>
                </c:pt>
                <c:pt idx="35">
                  <c:v>8560.1036234117328</c:v>
                </c:pt>
                <c:pt idx="36">
                  <c:v>8706.4257008733694</c:v>
                </c:pt>
                <c:pt idx="37">
                  <c:v>8981.5602646381649</c:v>
                </c:pt>
                <c:pt idx="38">
                  <c:v>9060.9698522206272</c:v>
                </c:pt>
                <c:pt idx="39">
                  <c:v>9044.3892148970644</c:v>
                </c:pt>
                <c:pt idx="40">
                  <c:v>8990.7639234674771</c:v>
                </c:pt>
                <c:pt idx="41">
                  <c:v>8914.9711999083447</c:v>
                </c:pt>
                <c:pt idx="42">
                  <c:v>8853.1101746956756</c:v>
                </c:pt>
                <c:pt idx="43">
                  <c:v>8765.387066465757</c:v>
                </c:pt>
                <c:pt idx="44">
                  <c:v>8520.1578717078737</c:v>
                </c:pt>
                <c:pt idx="45">
                  <c:v>8292.6126439234067</c:v>
                </c:pt>
                <c:pt idx="46">
                  <c:v>7707.6963134243942</c:v>
                </c:pt>
                <c:pt idx="47">
                  <c:v>7103.2712081444588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1DE4-44E2-82D6-8484F6735F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87057936"/>
        <c:axId val="2087050736"/>
      </c:lineChart>
      <c:catAx>
        <c:axId val="2087057936"/>
        <c:scaling>
          <c:orientation val="minMax"/>
        </c:scaling>
        <c:delete val="0"/>
        <c:axPos val="b"/>
        <c:numFmt formatCode="h:mm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87050736"/>
        <c:crosses val="autoZero"/>
        <c:auto val="1"/>
        <c:lblAlgn val="ctr"/>
        <c:lblOffset val="100"/>
        <c:noMultiLvlLbl val="0"/>
      </c:catAx>
      <c:valAx>
        <c:axId val="2087050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/>
                  <a:t>MW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870579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NZ"/>
              <a:t>(b)</a:t>
            </a:r>
          </a:p>
        </c:rich>
      </c:tx>
      <c:layout>
        <c:manualLayout>
          <c:xMode val="edge"/>
          <c:yMode val="edge"/>
          <c:x val="8.6451851851851533E-3"/>
          <c:y val="2.7438271604938273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976148148148148"/>
          <c:y val="4.3117283950617286E-2"/>
          <c:w val="0.68403870370370357"/>
          <c:h val="0.83851296296296296"/>
        </c:manualLayout>
      </c:layout>
      <c:barChart>
        <c:barDir val="col"/>
        <c:grouping val="stacked"/>
        <c:varyColors val="0"/>
        <c:ser>
          <c:idx val="11"/>
          <c:order val="0"/>
          <c:tx>
            <c:strRef>
              <c:f>PatchworkNation!$A$106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rgbClr val="00879D"/>
            </a:solidFill>
            <a:ln>
              <a:noFill/>
            </a:ln>
            <a:effectLst/>
          </c:spPr>
          <c:invertIfNegative val="0"/>
          <c:cat>
            <c:numRef>
              <c:f>PatchworkNation!$D$94:$AC$94</c:f>
              <c:numCache>
                <c:formatCode>General</c:formatCode>
                <c:ptCount val="2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</c:numCache>
            </c:numRef>
          </c:cat>
          <c:val>
            <c:numRef>
              <c:f>PatchworkNation!$D$106:$AC$106</c:f>
              <c:numCache>
                <c:formatCode>0.00</c:formatCode>
                <c:ptCount val="26"/>
                <c:pt idx="0">
                  <c:v>10.364329942688229</c:v>
                </c:pt>
                <c:pt idx="1">
                  <c:v>10.420541908611327</c:v>
                </c:pt>
                <c:pt idx="2">
                  <c:v>10.471609941120532</c:v>
                </c:pt>
                <c:pt idx="3">
                  <c:v>10.512793505157479</c:v>
                </c:pt>
                <c:pt idx="4">
                  <c:v>10.554870215322174</c:v>
                </c:pt>
                <c:pt idx="5">
                  <c:v>10.595173761449246</c:v>
                </c:pt>
                <c:pt idx="6">
                  <c:v>10.633466468516296</c:v>
                </c:pt>
                <c:pt idx="7">
                  <c:v>10.669282117943343</c:v>
                </c:pt>
                <c:pt idx="8">
                  <c:v>10.703371594441984</c:v>
                </c:pt>
                <c:pt idx="9">
                  <c:v>10.73559363829747</c:v>
                </c:pt>
                <c:pt idx="10">
                  <c:v>10.766030003120452</c:v>
                </c:pt>
                <c:pt idx="11">
                  <c:v>10.795855397710064</c:v>
                </c:pt>
                <c:pt idx="12">
                  <c:v>10.824355338502048</c:v>
                </c:pt>
                <c:pt idx="13">
                  <c:v>10.85129107989594</c:v>
                </c:pt>
                <c:pt idx="14">
                  <c:v>10.875871015964711</c:v>
                </c:pt>
                <c:pt idx="15">
                  <c:v>10.900270646396352</c:v>
                </c:pt>
                <c:pt idx="16">
                  <c:v>10.923313433877288</c:v>
                </c:pt>
                <c:pt idx="17">
                  <c:v>10.944024584853292</c:v>
                </c:pt>
                <c:pt idx="18">
                  <c:v>10.963747163240079</c:v>
                </c:pt>
                <c:pt idx="19">
                  <c:v>10.982497479796935</c:v>
                </c:pt>
                <c:pt idx="20">
                  <c:v>11.000997982494329</c:v>
                </c:pt>
                <c:pt idx="21">
                  <c:v>11.018217205373086</c:v>
                </c:pt>
                <c:pt idx="22">
                  <c:v>11.034724581706255</c:v>
                </c:pt>
                <c:pt idx="23">
                  <c:v>11.050847803967121</c:v>
                </c:pt>
                <c:pt idx="24">
                  <c:v>11.066560443757171</c:v>
                </c:pt>
                <c:pt idx="25">
                  <c:v>11.081558522209132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E6-452E-9AFA-CBE9F2526A98}"/>
            </c:ext>
          </c:extLst>
        </c:ser>
        <c:ser>
          <c:idx val="4"/>
          <c:order val="1"/>
          <c:tx>
            <c:strRef>
              <c:f>PatchworkNation!$A$105</c:f>
              <c:strCache>
                <c:ptCount val="1"/>
                <c:pt idx="0">
                  <c:v>Large industry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numRef>
              <c:f>PatchworkNation!$D$94:$AC$94</c:f>
              <c:numCache>
                <c:formatCode>General</c:formatCode>
                <c:ptCount val="2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</c:numCache>
            </c:numRef>
          </c:cat>
          <c:val>
            <c:numRef>
              <c:f>PatchworkNation!$D$105:$AC$105</c:f>
              <c:numCache>
                <c:formatCode>0.00</c:formatCode>
                <c:ptCount val="26"/>
                <c:pt idx="0">
                  <c:v>6.4194482664814672</c:v>
                </c:pt>
                <c:pt idx="1">
                  <c:v>6.3731908985458059</c:v>
                </c:pt>
                <c:pt idx="2">
                  <c:v>6.5553384776320156</c:v>
                </c:pt>
                <c:pt idx="3">
                  <c:v>6.5521287688191947</c:v>
                </c:pt>
                <c:pt idx="4">
                  <c:v>6.5489270842706278</c:v>
                </c:pt>
                <c:pt idx="5">
                  <c:v>6.5457334039418811</c:v>
                </c:pt>
                <c:pt idx="6">
                  <c:v>6.5425477078118286</c:v>
                </c:pt>
                <c:pt idx="7">
                  <c:v>6.5393699759176158</c:v>
                </c:pt>
                <c:pt idx="8">
                  <c:v>6.5362001883546519</c:v>
                </c:pt>
                <c:pt idx="9">
                  <c:v>6.5330383252649664</c:v>
                </c:pt>
                <c:pt idx="10">
                  <c:v>6.5298843668255468</c:v>
                </c:pt>
                <c:pt idx="11">
                  <c:v>6.5267382932833033</c:v>
                </c:pt>
                <c:pt idx="12">
                  <c:v>6.523600084931763</c:v>
                </c:pt>
                <c:pt idx="13">
                  <c:v>6.5204697220994108</c:v>
                </c:pt>
                <c:pt idx="14">
                  <c:v>6.517347185173004</c:v>
                </c:pt>
                <c:pt idx="15">
                  <c:v>6.5142324545859118</c:v>
                </c:pt>
                <c:pt idx="16">
                  <c:v>6.5111255108297748</c:v>
                </c:pt>
                <c:pt idx="17">
                  <c:v>6.5080263344311913</c:v>
                </c:pt>
                <c:pt idx="18">
                  <c:v>6.5049349059750332</c:v>
                </c:pt>
                <c:pt idx="19">
                  <c:v>6.5018512060811284</c:v>
                </c:pt>
                <c:pt idx="20">
                  <c:v>6.498775215439232</c:v>
                </c:pt>
                <c:pt idx="21">
                  <c:v>6.4957069147857096</c:v>
                </c:pt>
                <c:pt idx="22">
                  <c:v>6.4926462848802373</c:v>
                </c:pt>
                <c:pt idx="23">
                  <c:v>6.4895933065407601</c:v>
                </c:pt>
                <c:pt idx="24">
                  <c:v>6.4865479606551428</c:v>
                </c:pt>
                <c:pt idx="25">
                  <c:v>6.483510228122908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AE6-452E-9AFA-CBE9F2526A98}"/>
            </c:ext>
          </c:extLst>
        </c:ser>
        <c:ser>
          <c:idx val="5"/>
          <c:order val="2"/>
          <c:tx>
            <c:strRef>
              <c:f>PatchworkNation!$A$104</c:f>
              <c:strCache>
                <c:ptCount val="1"/>
                <c:pt idx="0">
                  <c:v>Motive power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cat>
            <c:numRef>
              <c:f>PatchworkNation!$D$94:$AC$94</c:f>
              <c:numCache>
                <c:formatCode>General</c:formatCode>
                <c:ptCount val="2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</c:numCache>
            </c:numRef>
          </c:cat>
          <c:val>
            <c:numRef>
              <c:f>PatchworkNation!$D$104:$AC$104</c:f>
              <c:numCache>
                <c:formatCode>0.00</c:formatCode>
                <c:ptCount val="26"/>
                <c:pt idx="0">
                  <c:v>6.3415995055347123</c:v>
                </c:pt>
                <c:pt idx="1">
                  <c:v>6.3882175435833943</c:v>
                </c:pt>
                <c:pt idx="2">
                  <c:v>6.4229400817108253</c:v>
                </c:pt>
                <c:pt idx="3">
                  <c:v>6.4441579955074797</c:v>
                </c:pt>
                <c:pt idx="4">
                  <c:v>6.4665756856028045</c:v>
                </c:pt>
                <c:pt idx="5">
                  <c:v>6.4878116698664972</c:v>
                </c:pt>
                <c:pt idx="6">
                  <c:v>6.509712070648753</c:v>
                </c:pt>
                <c:pt idx="7">
                  <c:v>6.5308958940379185</c:v>
                </c:pt>
                <c:pt idx="8">
                  <c:v>6.5548286433779088</c:v>
                </c:pt>
                <c:pt idx="9">
                  <c:v>6.581147092921257</c:v>
                </c:pt>
                <c:pt idx="10">
                  <c:v>6.6114284867783182</c:v>
                </c:pt>
                <c:pt idx="11">
                  <c:v>6.649053838567486</c:v>
                </c:pt>
                <c:pt idx="12">
                  <c:v>6.6913871310466915</c:v>
                </c:pt>
                <c:pt idx="13">
                  <c:v>6.7370000736760574</c:v>
                </c:pt>
                <c:pt idx="14">
                  <c:v>6.783843087467698</c:v>
                </c:pt>
                <c:pt idx="15">
                  <c:v>6.8321819705811739</c:v>
                </c:pt>
                <c:pt idx="16">
                  <c:v>6.8796177303740853</c:v>
                </c:pt>
                <c:pt idx="17">
                  <c:v>6.92743697661908</c:v>
                </c:pt>
                <c:pt idx="18">
                  <c:v>6.9754274849569153</c:v>
                </c:pt>
                <c:pt idx="19">
                  <c:v>7.0225771482693613</c:v>
                </c:pt>
                <c:pt idx="20">
                  <c:v>7.0722598308709603</c:v>
                </c:pt>
                <c:pt idx="21">
                  <c:v>7.1198898879817012</c:v>
                </c:pt>
                <c:pt idx="22">
                  <c:v>7.1664109242279608</c:v>
                </c:pt>
                <c:pt idx="23">
                  <c:v>7.2114331468150974</c:v>
                </c:pt>
                <c:pt idx="24">
                  <c:v>7.2550295242104959</c:v>
                </c:pt>
                <c:pt idx="25">
                  <c:v>7.2962350294371516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AE6-452E-9AFA-CBE9F2526A98}"/>
            </c:ext>
          </c:extLst>
        </c:ser>
        <c:ser>
          <c:idx val="3"/>
          <c:order val="3"/>
          <c:tx>
            <c:strRef>
              <c:f>PatchworkNation!$A$103</c:f>
              <c:strCache>
                <c:ptCount val="1"/>
                <c:pt idx="0">
                  <c:v>Heating and cooling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cat>
            <c:numRef>
              <c:f>PatchworkNation!$D$94:$AC$94</c:f>
              <c:numCache>
                <c:formatCode>General</c:formatCode>
                <c:ptCount val="2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</c:numCache>
            </c:numRef>
          </c:cat>
          <c:val>
            <c:numRef>
              <c:f>PatchworkNation!$D$103:$AC$103</c:f>
              <c:numCache>
                <c:formatCode>0.00</c:formatCode>
                <c:ptCount val="26"/>
                <c:pt idx="0">
                  <c:v>13.698125298866767</c:v>
                </c:pt>
                <c:pt idx="1">
                  <c:v>13.826154231984525</c:v>
                </c:pt>
                <c:pt idx="2">
                  <c:v>13.951353228022086</c:v>
                </c:pt>
                <c:pt idx="3">
                  <c:v>14.068851239434352</c:v>
                </c:pt>
                <c:pt idx="4">
                  <c:v>14.235398570542705</c:v>
                </c:pt>
                <c:pt idx="5">
                  <c:v>14.427374157758701</c:v>
                </c:pt>
                <c:pt idx="6">
                  <c:v>14.655781337452581</c:v>
                </c:pt>
                <c:pt idx="7">
                  <c:v>14.933913160418593</c:v>
                </c:pt>
                <c:pt idx="8">
                  <c:v>15.278074411034513</c:v>
                </c:pt>
                <c:pt idx="9">
                  <c:v>15.699241312109317</c:v>
                </c:pt>
                <c:pt idx="10">
                  <c:v>16.201590158927161</c:v>
                </c:pt>
                <c:pt idx="11">
                  <c:v>16.776204769961577</c:v>
                </c:pt>
                <c:pt idx="12">
                  <c:v>17.381876240664692</c:v>
                </c:pt>
                <c:pt idx="13">
                  <c:v>17.959855960640418</c:v>
                </c:pt>
                <c:pt idx="14">
                  <c:v>18.457827115508088</c:v>
                </c:pt>
                <c:pt idx="15">
                  <c:v>18.861617936202663</c:v>
                </c:pt>
                <c:pt idx="16">
                  <c:v>19.177726412237131</c:v>
                </c:pt>
                <c:pt idx="17">
                  <c:v>19.429189650579119</c:v>
                </c:pt>
                <c:pt idx="18">
                  <c:v>19.639021180136467</c:v>
                </c:pt>
                <c:pt idx="19">
                  <c:v>19.8212486001241</c:v>
                </c:pt>
                <c:pt idx="20">
                  <c:v>19.988856820307074</c:v>
                </c:pt>
                <c:pt idx="21">
                  <c:v>20.139804810226519</c:v>
                </c:pt>
                <c:pt idx="22">
                  <c:v>20.279840449040091</c:v>
                </c:pt>
                <c:pt idx="23">
                  <c:v>20.412339224662208</c:v>
                </c:pt>
                <c:pt idx="24">
                  <c:v>20.542734889162514</c:v>
                </c:pt>
                <c:pt idx="25">
                  <c:v>20.671942165221051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AE6-452E-9AFA-CBE9F2526A98}"/>
            </c:ext>
          </c:extLst>
        </c:ser>
        <c:ser>
          <c:idx val="1"/>
          <c:order val="4"/>
          <c:tx>
            <c:strRef>
              <c:f>PatchworkNation!$A$102</c:f>
              <c:strCache>
                <c:ptCount val="1"/>
                <c:pt idx="0">
                  <c:v>Cooking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PatchworkNation!$D$94:$AC$94</c:f>
              <c:numCache>
                <c:formatCode>General</c:formatCode>
                <c:ptCount val="2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</c:numCache>
            </c:numRef>
          </c:cat>
          <c:val>
            <c:numRef>
              <c:f>PatchworkNation!$D$102:$AC$102</c:f>
              <c:numCache>
                <c:formatCode>0.00</c:formatCode>
                <c:ptCount val="26"/>
                <c:pt idx="0">
                  <c:v>1.2663844341995303</c:v>
                </c:pt>
                <c:pt idx="1">
                  <c:v>1.2784865958620135</c:v>
                </c:pt>
                <c:pt idx="2">
                  <c:v>1.2910396223707468</c:v>
                </c:pt>
                <c:pt idx="3">
                  <c:v>1.3039060378847858</c:v>
                </c:pt>
                <c:pt idx="4">
                  <c:v>1.3169196357586876</c:v>
                </c:pt>
                <c:pt idx="5">
                  <c:v>1.330013679768046</c:v>
                </c:pt>
                <c:pt idx="6">
                  <c:v>1.3430542238703058</c:v>
                </c:pt>
                <c:pt idx="7">
                  <c:v>1.3559859136019727</c:v>
                </c:pt>
                <c:pt idx="8">
                  <c:v>1.3688381624826929</c:v>
                </c:pt>
                <c:pt idx="9">
                  <c:v>1.3817121822654219</c:v>
                </c:pt>
                <c:pt idx="10">
                  <c:v>1.3946798006542236</c:v>
                </c:pt>
                <c:pt idx="11">
                  <c:v>1.4079505647877959</c:v>
                </c:pt>
                <c:pt idx="12">
                  <c:v>1.4217526769507114</c:v>
                </c:pt>
                <c:pt idx="13">
                  <c:v>1.4364639797549859</c:v>
                </c:pt>
                <c:pt idx="14">
                  <c:v>1.4523488816530739</c:v>
                </c:pt>
                <c:pt idx="15">
                  <c:v>1.4693639476551699</c:v>
                </c:pt>
                <c:pt idx="16">
                  <c:v>1.4868839603583484</c:v>
                </c:pt>
                <c:pt idx="17">
                  <c:v>1.5036834577290519</c:v>
                </c:pt>
                <c:pt idx="18">
                  <c:v>1.5188874103159924</c:v>
                </c:pt>
                <c:pt idx="19">
                  <c:v>1.5323057178543265</c:v>
                </c:pt>
                <c:pt idx="20">
                  <c:v>1.5444236829265381</c:v>
                </c:pt>
                <c:pt idx="21">
                  <c:v>1.5558600453271572</c:v>
                </c:pt>
                <c:pt idx="22">
                  <c:v>1.567004172050565</c:v>
                </c:pt>
                <c:pt idx="23">
                  <c:v>1.5780925256455964</c:v>
                </c:pt>
                <c:pt idx="24">
                  <c:v>1.5891647576211667</c:v>
                </c:pt>
                <c:pt idx="25">
                  <c:v>1.6002158171510608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AE6-452E-9AFA-CBE9F2526A98}"/>
            </c:ext>
          </c:extLst>
        </c:ser>
        <c:ser>
          <c:idx val="7"/>
          <c:order val="5"/>
          <c:tx>
            <c:strRef>
              <c:f>PatchworkNation!$A$101</c:f>
              <c:strCache>
                <c:ptCount val="1"/>
                <c:pt idx="0">
                  <c:v>Process heat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numRef>
              <c:f>PatchworkNation!$D$94:$AC$94</c:f>
              <c:numCache>
                <c:formatCode>General</c:formatCode>
                <c:ptCount val="2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</c:numCache>
            </c:numRef>
          </c:cat>
          <c:val>
            <c:numRef>
              <c:f>PatchworkNation!$D$101:$AC$101</c:f>
              <c:numCache>
                <c:formatCode>0.00</c:formatCode>
                <c:ptCount val="26"/>
                <c:pt idx="0">
                  <c:v>0.70668299705047644</c:v>
                </c:pt>
                <c:pt idx="1">
                  <c:v>0.71307242359295997</c:v>
                </c:pt>
                <c:pt idx="2">
                  <c:v>0.7187072837619537</c:v>
                </c:pt>
                <c:pt idx="3">
                  <c:v>0.72368670060976514</c:v>
                </c:pt>
                <c:pt idx="4">
                  <c:v>0.77142103398955841</c:v>
                </c:pt>
                <c:pt idx="5">
                  <c:v>0.83527991710592409</c:v>
                </c:pt>
                <c:pt idx="6">
                  <c:v>0.91803190833153048</c:v>
                </c:pt>
                <c:pt idx="7">
                  <c:v>1.0200035506223772</c:v>
                </c:pt>
                <c:pt idx="8">
                  <c:v>1.1398460093110319</c:v>
                </c:pt>
                <c:pt idx="9">
                  <c:v>1.2778066664553958</c:v>
                </c:pt>
                <c:pt idx="10">
                  <c:v>1.4397995196367523</c:v>
                </c:pt>
                <c:pt idx="11">
                  <c:v>1.6349297188292191</c:v>
                </c:pt>
                <c:pt idx="12">
                  <c:v>1.8659127315554733</c:v>
                </c:pt>
                <c:pt idx="13">
                  <c:v>2.1264525356228519</c:v>
                </c:pt>
                <c:pt idx="14">
                  <c:v>2.4019138462206002</c:v>
                </c:pt>
                <c:pt idx="15">
                  <c:v>2.6759778423917404</c:v>
                </c:pt>
                <c:pt idx="16">
                  <c:v>2.9333316177798654</c:v>
                </c:pt>
                <c:pt idx="17">
                  <c:v>3.1669308841217587</c:v>
                </c:pt>
                <c:pt idx="18">
                  <c:v>3.3727454502068022</c:v>
                </c:pt>
                <c:pt idx="19">
                  <c:v>3.5500835257453098</c:v>
                </c:pt>
                <c:pt idx="20">
                  <c:v>3.7027355546831995</c:v>
                </c:pt>
                <c:pt idx="21">
                  <c:v>3.8266650416005961</c:v>
                </c:pt>
                <c:pt idx="22">
                  <c:v>3.924436492388665</c:v>
                </c:pt>
                <c:pt idx="23">
                  <c:v>3.9989048816995765</c:v>
                </c:pt>
                <c:pt idx="24">
                  <c:v>4.0553033905343456</c:v>
                </c:pt>
                <c:pt idx="25">
                  <c:v>4.0964681339270541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AE6-452E-9AFA-CBE9F2526A98}"/>
            </c:ext>
          </c:extLst>
        </c:ser>
        <c:ser>
          <c:idx val="2"/>
          <c:order val="6"/>
          <c:tx>
            <c:strRef>
              <c:f>PatchworkNation!$A$100</c:f>
              <c:strCache>
                <c:ptCount val="1"/>
                <c:pt idx="0">
                  <c:v>Data centres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  <a:ln>
              <a:noFill/>
            </a:ln>
            <a:effectLst/>
          </c:spPr>
          <c:invertIfNegative val="0"/>
          <c:cat>
            <c:numRef>
              <c:f>PatchworkNation!$D$94:$AC$94</c:f>
              <c:numCache>
                <c:formatCode>General</c:formatCode>
                <c:ptCount val="2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</c:numCache>
            </c:numRef>
          </c:cat>
          <c:val>
            <c:numRef>
              <c:f>PatchworkNation!$D$100:$AC$100</c:f>
              <c:numCache>
                <c:formatCode>0.00</c:formatCode>
                <c:ptCount val="26"/>
                <c:pt idx="0">
                  <c:v>0.36791999999999997</c:v>
                </c:pt>
                <c:pt idx="1">
                  <c:v>0.36791999999999997</c:v>
                </c:pt>
                <c:pt idx="2">
                  <c:v>0.55188000000000004</c:v>
                </c:pt>
                <c:pt idx="3">
                  <c:v>0.55188000000000004</c:v>
                </c:pt>
                <c:pt idx="4">
                  <c:v>0.73583999999999994</c:v>
                </c:pt>
                <c:pt idx="5">
                  <c:v>0.73583999999999994</c:v>
                </c:pt>
                <c:pt idx="6">
                  <c:v>0.91979999999999995</c:v>
                </c:pt>
                <c:pt idx="7">
                  <c:v>0.91979999999999995</c:v>
                </c:pt>
                <c:pt idx="8">
                  <c:v>1.1037600000000001</c:v>
                </c:pt>
                <c:pt idx="9">
                  <c:v>1.1037600000000001</c:v>
                </c:pt>
                <c:pt idx="10">
                  <c:v>1.28772</c:v>
                </c:pt>
                <c:pt idx="11">
                  <c:v>1.28772</c:v>
                </c:pt>
                <c:pt idx="12">
                  <c:v>1.28772</c:v>
                </c:pt>
                <c:pt idx="13">
                  <c:v>1.28772</c:v>
                </c:pt>
                <c:pt idx="14">
                  <c:v>1.28772</c:v>
                </c:pt>
                <c:pt idx="15">
                  <c:v>1.28772</c:v>
                </c:pt>
                <c:pt idx="16">
                  <c:v>1.28772</c:v>
                </c:pt>
                <c:pt idx="17">
                  <c:v>1.28772</c:v>
                </c:pt>
                <c:pt idx="18">
                  <c:v>1.28772</c:v>
                </c:pt>
                <c:pt idx="19">
                  <c:v>1.28772</c:v>
                </c:pt>
                <c:pt idx="20">
                  <c:v>1.4716799999999999</c:v>
                </c:pt>
                <c:pt idx="21">
                  <c:v>1.4716799999999999</c:v>
                </c:pt>
                <c:pt idx="22">
                  <c:v>1.4716799999999999</c:v>
                </c:pt>
                <c:pt idx="23">
                  <c:v>1.4716799999999999</c:v>
                </c:pt>
                <c:pt idx="24">
                  <c:v>1.4716799999999999</c:v>
                </c:pt>
                <c:pt idx="25">
                  <c:v>1.4716799999999999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AE6-452E-9AFA-CBE9F2526A98}"/>
            </c:ext>
          </c:extLst>
        </c:ser>
        <c:ser>
          <c:idx val="6"/>
          <c:order val="7"/>
          <c:tx>
            <c:strRef>
              <c:f>PatchworkNation!$A$99</c:f>
              <c:strCache>
                <c:ptCount val="1"/>
                <c:pt idx="0">
                  <c:v>Biotech</c:v>
                </c:pt>
              </c:strCache>
            </c:strRef>
          </c:tx>
          <c:spPr>
            <a:solidFill>
              <a:schemeClr val="tx1">
                <a:lumMod val="95000"/>
                <a:lumOff val="5000"/>
              </a:schemeClr>
            </a:solidFill>
            <a:ln>
              <a:noFill/>
            </a:ln>
            <a:effectLst/>
          </c:spPr>
          <c:invertIfNegative val="0"/>
          <c:cat>
            <c:numRef>
              <c:f>PatchworkNation!$D$94:$AC$94</c:f>
              <c:numCache>
                <c:formatCode>General</c:formatCode>
                <c:ptCount val="2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</c:numCache>
            </c:numRef>
          </c:cat>
          <c:val>
            <c:numRef>
              <c:f>PatchworkNation!$D$99:$AC$99</c:f>
              <c:numCache>
                <c:formatCode>0.00</c:formatCode>
                <c:ptCount val="2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CAE6-452E-9AFA-CBE9F2526A98}"/>
            </c:ext>
          </c:extLst>
        </c:ser>
        <c:ser>
          <c:idx val="9"/>
          <c:order val="8"/>
          <c:tx>
            <c:strRef>
              <c:f>PatchworkNation!$A$98</c:f>
              <c:strCache>
                <c:ptCount val="1"/>
                <c:pt idx="0">
                  <c:v>Road transport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PatchworkNation!$D$94:$AC$94</c:f>
              <c:numCache>
                <c:formatCode>General</c:formatCode>
                <c:ptCount val="2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</c:numCache>
            </c:numRef>
          </c:cat>
          <c:val>
            <c:numRef>
              <c:f>PatchworkNation!$D$98:$AC$98</c:f>
              <c:numCache>
                <c:formatCode>0.00</c:formatCode>
                <c:ptCount val="26"/>
                <c:pt idx="0">
                  <c:v>0.30729436570591828</c:v>
                </c:pt>
                <c:pt idx="1">
                  <c:v>0.34652185292895388</c:v>
                </c:pt>
                <c:pt idx="2">
                  <c:v>0.38787353217414022</c:v>
                </c:pt>
                <c:pt idx="3">
                  <c:v>0.43036995333736883</c:v>
                </c:pt>
                <c:pt idx="4">
                  <c:v>0.47539671364479424</c:v>
                </c:pt>
                <c:pt idx="5">
                  <c:v>0.5228273885485073</c:v>
                </c:pt>
                <c:pt idx="6">
                  <c:v>0.57377193335860632</c:v>
                </c:pt>
                <c:pt idx="7">
                  <c:v>0.62862593250167786</c:v>
                </c:pt>
                <c:pt idx="8">
                  <c:v>0.68792652173532909</c:v>
                </c:pt>
                <c:pt idx="9">
                  <c:v>0.75235082339345627</c:v>
                </c:pt>
                <c:pt idx="10">
                  <c:v>0.82240838044055575</c:v>
                </c:pt>
                <c:pt idx="11">
                  <c:v>0.89895408013069422</c:v>
                </c:pt>
                <c:pt idx="12">
                  <c:v>0.98289981119883529</c:v>
                </c:pt>
                <c:pt idx="13">
                  <c:v>1.0750808917921106</c:v>
                </c:pt>
                <c:pt idx="14">
                  <c:v>1.1758885207944896</c:v>
                </c:pt>
                <c:pt idx="15">
                  <c:v>1.2875130225217766</c:v>
                </c:pt>
                <c:pt idx="16">
                  <c:v>1.409468182135228</c:v>
                </c:pt>
                <c:pt idx="17">
                  <c:v>1.5411186097226874</c:v>
                </c:pt>
                <c:pt idx="18">
                  <c:v>1.6831475433955194</c:v>
                </c:pt>
                <c:pt idx="19">
                  <c:v>1.8355012896487017</c:v>
                </c:pt>
                <c:pt idx="20">
                  <c:v>1.9971990454151296</c:v>
                </c:pt>
                <c:pt idx="21">
                  <c:v>2.167326759982656</c:v>
                </c:pt>
                <c:pt idx="22">
                  <c:v>2.3451815671980309</c:v>
                </c:pt>
                <c:pt idx="23">
                  <c:v>2.5298941379630171</c:v>
                </c:pt>
                <c:pt idx="24">
                  <c:v>2.6807172994936792</c:v>
                </c:pt>
                <c:pt idx="25">
                  <c:v>2.8385057013071835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AE6-452E-9AFA-CBE9F2526A98}"/>
            </c:ext>
          </c:extLst>
        </c:ser>
        <c:ser>
          <c:idx val="8"/>
          <c:order val="9"/>
          <c:tx>
            <c:strRef>
              <c:f>PatchworkNation!$A$97</c:f>
              <c:strCache>
                <c:ptCount val="1"/>
                <c:pt idx="0">
                  <c:v>Rail transport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numRef>
              <c:f>PatchworkNation!$D$94:$AC$94</c:f>
              <c:numCache>
                <c:formatCode>General</c:formatCode>
                <c:ptCount val="2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</c:numCache>
            </c:numRef>
          </c:cat>
          <c:val>
            <c:numRef>
              <c:f>PatchworkNation!$D$97:$AC$97</c:f>
              <c:numCache>
                <c:formatCode>0.00</c:formatCode>
                <c:ptCount val="26"/>
                <c:pt idx="0">
                  <c:v>5.9743729256283025E-2</c:v>
                </c:pt>
                <c:pt idx="1">
                  <c:v>6.1709583263795581E-2</c:v>
                </c:pt>
                <c:pt idx="2">
                  <c:v>6.3624509759893644E-2</c:v>
                </c:pt>
                <c:pt idx="3">
                  <c:v>6.5449882498983356E-2</c:v>
                </c:pt>
                <c:pt idx="4">
                  <c:v>6.7338999348285883E-2</c:v>
                </c:pt>
                <c:pt idx="5">
                  <c:v>6.9259862772303893E-2</c:v>
                </c:pt>
                <c:pt idx="6">
                  <c:v>7.1212670080451554E-2</c:v>
                </c:pt>
                <c:pt idx="7">
                  <c:v>7.3197797765078287E-2</c:v>
                </c:pt>
                <c:pt idx="8">
                  <c:v>7.5215543601588331E-2</c:v>
                </c:pt>
                <c:pt idx="9">
                  <c:v>7.7266086204528114E-2</c:v>
                </c:pt>
                <c:pt idx="10">
                  <c:v>7.9349704034628349E-2</c:v>
                </c:pt>
                <c:pt idx="11">
                  <c:v>8.1466751269710744E-2</c:v>
                </c:pt>
                <c:pt idx="12">
                  <c:v>8.3617467902346712E-2</c:v>
                </c:pt>
                <c:pt idx="13">
                  <c:v>8.580218784792025E-2</c:v>
                </c:pt>
                <c:pt idx="14">
                  <c:v>8.8021277275004181E-2</c:v>
                </c:pt>
                <c:pt idx="15">
                  <c:v>9.027526127602685E-2</c:v>
                </c:pt>
                <c:pt idx="16">
                  <c:v>9.25644636399853E-2</c:v>
                </c:pt>
                <c:pt idx="17">
                  <c:v>9.488934908184489E-2</c:v>
                </c:pt>
                <c:pt idx="18">
                  <c:v>9.7250403329984025E-2</c:v>
                </c:pt>
                <c:pt idx="19">
                  <c:v>9.9648055516679157E-2</c:v>
                </c:pt>
                <c:pt idx="20">
                  <c:v>0.1020828004069029</c:v>
                </c:pt>
                <c:pt idx="21">
                  <c:v>0.10455502289915818</c:v>
                </c:pt>
                <c:pt idx="22">
                  <c:v>0.10706523467043978</c:v>
                </c:pt>
                <c:pt idx="23">
                  <c:v>0.10961397652655819</c:v>
                </c:pt>
                <c:pt idx="24">
                  <c:v>0.11220182281464137</c:v>
                </c:pt>
                <c:pt idx="25">
                  <c:v>0.11482935798207398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CAE6-452E-9AFA-CBE9F2526A98}"/>
            </c:ext>
          </c:extLst>
        </c:ser>
        <c:ser>
          <c:idx val="0"/>
          <c:order val="10"/>
          <c:tx>
            <c:strRef>
              <c:f>PatchworkNation!$A$96</c:f>
              <c:strCache>
                <c:ptCount val="1"/>
                <c:pt idx="0">
                  <c:v>Aviation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noFill/>
            </a:ln>
            <a:effectLst/>
          </c:spPr>
          <c:invertIfNegative val="0"/>
          <c:cat>
            <c:numRef>
              <c:f>PatchworkNation!$D$94:$AC$94</c:f>
              <c:numCache>
                <c:formatCode>General</c:formatCode>
                <c:ptCount val="2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</c:numCache>
            </c:numRef>
          </c:cat>
          <c:val>
            <c:numRef>
              <c:f>PatchworkNation!$D$96:$AC$96</c:f>
              <c:numCache>
                <c:formatCode>0.00</c:formatCode>
                <c:ptCount val="26"/>
                <c:pt idx="0">
                  <c:v>0</c:v>
                </c:pt>
                <c:pt idx="1">
                  <c:v>2.1324677893043126E-5</c:v>
                </c:pt>
                <c:pt idx="2">
                  <c:v>5.7524874099146126E-5</c:v>
                </c:pt>
                <c:pt idx="3">
                  <c:v>1.1808336238259351E-4</c:v>
                </c:pt>
                <c:pt idx="4">
                  <c:v>2.1772691871827619E-4</c:v>
                </c:pt>
                <c:pt idx="5">
                  <c:v>3.7807297037269102E-4</c:v>
                </c:pt>
                <c:pt idx="6">
                  <c:v>1.0316426633733341E-3</c:v>
                </c:pt>
                <c:pt idx="7">
                  <c:v>2.084446220364345E-3</c:v>
                </c:pt>
                <c:pt idx="8">
                  <c:v>3.7355605636717579E-3</c:v>
                </c:pt>
                <c:pt idx="9">
                  <c:v>6.2524987409717427E-3</c:v>
                </c:pt>
                <c:pt idx="10">
                  <c:v>9.9858487112331404E-3</c:v>
                </c:pt>
                <c:pt idx="11">
                  <c:v>1.5381520727293239E-2</c:v>
                </c:pt>
                <c:pt idx="12">
                  <c:v>2.2939852061272203E-2</c:v>
                </c:pt>
                <c:pt idx="13">
                  <c:v>3.3029541551935021E-2</c:v>
                </c:pt>
                <c:pt idx="14">
                  <c:v>4.5542117901652975E-2</c:v>
                </c:pt>
                <c:pt idx="15">
                  <c:v>5.9610145303820736E-2</c:v>
                </c:pt>
                <c:pt idx="16">
                  <c:v>7.396900853435881E-2</c:v>
                </c:pt>
                <c:pt idx="17">
                  <c:v>8.708258453895229E-2</c:v>
                </c:pt>
                <c:pt idx="18">
                  <c:v>9.8179646587969474E-2</c:v>
                </c:pt>
                <c:pt idx="19">
                  <c:v>0.10726962931740265</c:v>
                </c:pt>
                <c:pt idx="20">
                  <c:v>0.11489706794559985</c:v>
                </c:pt>
                <c:pt idx="21">
                  <c:v>0.12182570757731459</c:v>
                </c:pt>
                <c:pt idx="22">
                  <c:v>0.12880614917729716</c:v>
                </c:pt>
                <c:pt idx="23">
                  <c:v>0.13639553291178133</c:v>
                </c:pt>
                <c:pt idx="24">
                  <c:v>0.1447793514422035</c:v>
                </c:pt>
                <c:pt idx="25">
                  <c:v>0.15366334943821197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CAE6-452E-9AFA-CBE9F2526A98}"/>
            </c:ext>
          </c:extLst>
        </c:ser>
        <c:ser>
          <c:idx val="10"/>
          <c:order val="11"/>
          <c:tx>
            <c:strRef>
              <c:f>PatchworkNation!$A$95</c:f>
              <c:strCache>
                <c:ptCount val="1"/>
                <c:pt idx="0">
                  <c:v>Shipping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cat>
            <c:numRef>
              <c:f>PatchworkNation!$D$94:$AC$94</c:f>
              <c:numCache>
                <c:formatCode>General</c:formatCode>
                <c:ptCount val="2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</c:numCache>
            </c:numRef>
          </c:cat>
          <c:val>
            <c:numRef>
              <c:f>PatchworkNation!$D$95:$AC$95</c:f>
              <c:numCache>
                <c:formatCode>0.00</c:formatCode>
                <c:ptCount val="26"/>
                <c:pt idx="0">
                  <c:v>1.7451078253308941E-4</c:v>
                </c:pt>
                <c:pt idx="1">
                  <c:v>4.7368429063891863E-4</c:v>
                </c:pt>
                <c:pt idx="2">
                  <c:v>9.8129827218311548E-4</c:v>
                </c:pt>
                <c:pt idx="3">
                  <c:v>1.9061930439665462E-3</c:v>
                </c:pt>
                <c:pt idx="4">
                  <c:v>3.4387477713781331E-3</c:v>
                </c:pt>
                <c:pt idx="5">
                  <c:v>5.9317266283479865E-3</c:v>
                </c:pt>
                <c:pt idx="6">
                  <c:v>9.8777109232756483E-3</c:v>
                </c:pt>
                <c:pt idx="7">
                  <c:v>1.5877853959769466E-2</c:v>
                </c:pt>
                <c:pt idx="8">
                  <c:v>2.4504264832230803E-2</c:v>
                </c:pt>
                <c:pt idx="9">
                  <c:v>3.6035006526410673E-2</c:v>
                </c:pt>
                <c:pt idx="10">
                  <c:v>5.0196364728264983E-2</c:v>
                </c:pt>
                <c:pt idx="11">
                  <c:v>6.6886482395143013E-2</c:v>
                </c:pt>
                <c:pt idx="12">
                  <c:v>8.4976506389478748E-2</c:v>
                </c:pt>
                <c:pt idx="13">
                  <c:v>0.10411159057998652</c:v>
                </c:pt>
                <c:pt idx="14">
                  <c:v>0.12425818791214575</c:v>
                </c:pt>
                <c:pt idx="15">
                  <c:v>0.14535514381813958</c:v>
                </c:pt>
                <c:pt idx="16">
                  <c:v>0.16724109582983926</c:v>
                </c:pt>
                <c:pt idx="17">
                  <c:v>0.18981833088453515</c:v>
                </c:pt>
                <c:pt idx="18">
                  <c:v>0.21326514830652615</c:v>
                </c:pt>
                <c:pt idx="19">
                  <c:v>0.23751556414890826</c:v>
                </c:pt>
                <c:pt idx="20">
                  <c:v>0.26184230529337582</c:v>
                </c:pt>
                <c:pt idx="21">
                  <c:v>0.28476076251360571</c:v>
                </c:pt>
                <c:pt idx="22">
                  <c:v>0.30481281251498221</c:v>
                </c:pt>
                <c:pt idx="23">
                  <c:v>0.32126298099829076</c:v>
                </c:pt>
                <c:pt idx="24">
                  <c:v>0.33422993657534039</c:v>
                </c:pt>
                <c:pt idx="25">
                  <c:v>0.34436553652331647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CAE6-452E-9AFA-CBE9F2526A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79260927"/>
        <c:axId val="479257567"/>
      </c:barChart>
      <c:catAx>
        <c:axId val="4792609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9257567"/>
        <c:crosses val="autoZero"/>
        <c:auto val="1"/>
        <c:lblAlgn val="ctr"/>
        <c:lblOffset val="100"/>
        <c:noMultiLvlLbl val="0"/>
      </c:catAx>
      <c:valAx>
        <c:axId val="4792575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/>
                  <a:t>TWh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926092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1092539032434896"/>
          <c:y val="7.6651234567901239E-2"/>
          <c:w val="0.17496351851851855"/>
          <c:h val="0.8506172839506173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'Figure 23'!$C$28</c:f>
          <c:strCache>
            <c:ptCount val="1"/>
            <c:pt idx="0">
              <c:v>(b) Aotearoa Electrified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'Figure 23'!$B$33</c:f>
              <c:strCache>
                <c:ptCount val="1"/>
                <c:pt idx="0">
                  <c:v>Batteries Discharging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'Figure 23'!$C$10:$AX$10</c:f>
              <c:numCache>
                <c:formatCode>h:mm</c:formatCode>
                <c:ptCount val="48"/>
                <c:pt idx="0">
                  <c:v>0</c:v>
                </c:pt>
                <c:pt idx="1">
                  <c:v>2.0833333333333332E-2</c:v>
                </c:pt>
                <c:pt idx="2">
                  <c:v>4.1666666666666699E-2</c:v>
                </c:pt>
                <c:pt idx="3">
                  <c:v>6.25E-2</c:v>
                </c:pt>
                <c:pt idx="4">
                  <c:v>8.3333333333333301E-2</c:v>
                </c:pt>
                <c:pt idx="5">
                  <c:v>0.104166666666667</c:v>
                </c:pt>
                <c:pt idx="6">
                  <c:v>0.125</c:v>
                </c:pt>
                <c:pt idx="7">
                  <c:v>0.14583333333333301</c:v>
                </c:pt>
                <c:pt idx="8">
                  <c:v>0.16666666666666699</c:v>
                </c:pt>
                <c:pt idx="9">
                  <c:v>0.1875</c:v>
                </c:pt>
                <c:pt idx="10">
                  <c:v>0.20833333333333301</c:v>
                </c:pt>
                <c:pt idx="11">
                  <c:v>0.22916666666666699</c:v>
                </c:pt>
                <c:pt idx="12">
                  <c:v>0.25</c:v>
                </c:pt>
                <c:pt idx="13">
                  <c:v>0.27083333333333298</c:v>
                </c:pt>
                <c:pt idx="14">
                  <c:v>0.29166666666666702</c:v>
                </c:pt>
                <c:pt idx="15">
                  <c:v>0.3125</c:v>
                </c:pt>
                <c:pt idx="16">
                  <c:v>0.33333333333333298</c:v>
                </c:pt>
                <c:pt idx="17">
                  <c:v>0.35416666666666702</c:v>
                </c:pt>
                <c:pt idx="18">
                  <c:v>0.375</c:v>
                </c:pt>
                <c:pt idx="19">
                  <c:v>0.39583333333333298</c:v>
                </c:pt>
                <c:pt idx="20">
                  <c:v>0.41666666666666702</c:v>
                </c:pt>
                <c:pt idx="21">
                  <c:v>0.4375</c:v>
                </c:pt>
                <c:pt idx="22">
                  <c:v>0.45833333333333298</c:v>
                </c:pt>
                <c:pt idx="23">
                  <c:v>0.47916666666666702</c:v>
                </c:pt>
                <c:pt idx="24">
                  <c:v>0.5</c:v>
                </c:pt>
                <c:pt idx="25">
                  <c:v>0.52083333333333304</c:v>
                </c:pt>
                <c:pt idx="26">
                  <c:v>0.54166666666666696</c:v>
                </c:pt>
                <c:pt idx="27">
                  <c:v>0.5625</c:v>
                </c:pt>
                <c:pt idx="28">
                  <c:v>0.58333333333333304</c:v>
                </c:pt>
                <c:pt idx="29">
                  <c:v>0.60416666666666696</c:v>
                </c:pt>
                <c:pt idx="30">
                  <c:v>0.625</c:v>
                </c:pt>
                <c:pt idx="31">
                  <c:v>0.64583333333333304</c:v>
                </c:pt>
                <c:pt idx="32">
                  <c:v>0.66666666666666696</c:v>
                </c:pt>
                <c:pt idx="33">
                  <c:v>0.6875</c:v>
                </c:pt>
                <c:pt idx="34">
                  <c:v>0.70833333333333304</c:v>
                </c:pt>
                <c:pt idx="35">
                  <c:v>0.72916666666666696</c:v>
                </c:pt>
                <c:pt idx="36">
                  <c:v>0.75</c:v>
                </c:pt>
                <c:pt idx="37">
                  <c:v>0.77083333333333304</c:v>
                </c:pt>
                <c:pt idx="38">
                  <c:v>0.79166666666666696</c:v>
                </c:pt>
                <c:pt idx="39">
                  <c:v>0.8125</c:v>
                </c:pt>
                <c:pt idx="40">
                  <c:v>0.83333333333333304</c:v>
                </c:pt>
                <c:pt idx="41">
                  <c:v>0.85416666666666696</c:v>
                </c:pt>
                <c:pt idx="42">
                  <c:v>0.875</c:v>
                </c:pt>
                <c:pt idx="43">
                  <c:v>0.89583333333333304</c:v>
                </c:pt>
                <c:pt idx="44">
                  <c:v>0.91666666666666696</c:v>
                </c:pt>
                <c:pt idx="45">
                  <c:v>0.9375</c:v>
                </c:pt>
                <c:pt idx="46">
                  <c:v>0.95833333333333304</c:v>
                </c:pt>
                <c:pt idx="47">
                  <c:v>0.97916666666666696</c:v>
                </c:pt>
              </c:numCache>
            </c:numRef>
          </c:cat>
          <c:val>
            <c:numRef>
              <c:f>'Figure 23'!$C$33:$AX$33</c:f>
              <c:numCache>
                <c:formatCode>General</c:formatCode>
                <c:ptCount val="4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-240.24209108882769</c:v>
                </c:pt>
                <c:pt idx="17">
                  <c:v>-336.8373967862214</c:v>
                </c:pt>
                <c:pt idx="18">
                  <c:v>-354.59147453112769</c:v>
                </c:pt>
                <c:pt idx="19">
                  <c:v>-332.52476002646654</c:v>
                </c:pt>
                <c:pt idx="20">
                  <c:v>-301.73461149302909</c:v>
                </c:pt>
                <c:pt idx="21">
                  <c:v>-249.10610503912039</c:v>
                </c:pt>
                <c:pt idx="22">
                  <c:v>-201.76990372953509</c:v>
                </c:pt>
                <c:pt idx="23">
                  <c:v>-177.79195232274202</c:v>
                </c:pt>
                <c:pt idx="24">
                  <c:v>-122.89626616760967</c:v>
                </c:pt>
                <c:pt idx="25">
                  <c:v>-58.172742659452339</c:v>
                </c:pt>
                <c:pt idx="26">
                  <c:v>-20.617094103117182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-45.983208790545881</c:v>
                </c:pt>
                <c:pt idx="36">
                  <c:v>-130.17448971525241</c:v>
                </c:pt>
                <c:pt idx="37">
                  <c:v>-287.21387718006486</c:v>
                </c:pt>
                <c:pt idx="38">
                  <c:v>-358.95287340306902</c:v>
                </c:pt>
                <c:pt idx="39">
                  <c:v>-356.55250809726772</c:v>
                </c:pt>
                <c:pt idx="40">
                  <c:v>-303.49161422655499</c:v>
                </c:pt>
                <c:pt idx="41">
                  <c:v>-253.10695094894669</c:v>
                </c:pt>
                <c:pt idx="42">
                  <c:v>-207.41224637080083</c:v>
                </c:pt>
                <c:pt idx="43">
                  <c:v>-152.89719385290221</c:v>
                </c:pt>
                <c:pt idx="44">
                  <c:v>-9.1622619395315574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ED-4DFA-B0FA-60C6E3A6D422}"/>
            </c:ext>
          </c:extLst>
        </c:ser>
        <c:ser>
          <c:idx val="1"/>
          <c:order val="1"/>
          <c:tx>
            <c:strRef>
              <c:f>'Figure 23'!$B$34</c:f>
              <c:strCache>
                <c:ptCount val="1"/>
                <c:pt idx="0">
                  <c:v>Base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'Figure 23'!$C$10:$AX$10</c:f>
              <c:numCache>
                <c:formatCode>h:mm</c:formatCode>
                <c:ptCount val="48"/>
                <c:pt idx="0">
                  <c:v>0</c:v>
                </c:pt>
                <c:pt idx="1">
                  <c:v>2.0833333333333332E-2</c:v>
                </c:pt>
                <c:pt idx="2">
                  <c:v>4.1666666666666699E-2</c:v>
                </c:pt>
                <c:pt idx="3">
                  <c:v>6.25E-2</c:v>
                </c:pt>
                <c:pt idx="4">
                  <c:v>8.3333333333333301E-2</c:v>
                </c:pt>
                <c:pt idx="5">
                  <c:v>0.104166666666667</c:v>
                </c:pt>
                <c:pt idx="6">
                  <c:v>0.125</c:v>
                </c:pt>
                <c:pt idx="7">
                  <c:v>0.14583333333333301</c:v>
                </c:pt>
                <c:pt idx="8">
                  <c:v>0.16666666666666699</c:v>
                </c:pt>
                <c:pt idx="9">
                  <c:v>0.1875</c:v>
                </c:pt>
                <c:pt idx="10">
                  <c:v>0.20833333333333301</c:v>
                </c:pt>
                <c:pt idx="11">
                  <c:v>0.22916666666666699</c:v>
                </c:pt>
                <c:pt idx="12">
                  <c:v>0.25</c:v>
                </c:pt>
                <c:pt idx="13">
                  <c:v>0.27083333333333298</c:v>
                </c:pt>
                <c:pt idx="14">
                  <c:v>0.29166666666666702</c:v>
                </c:pt>
                <c:pt idx="15">
                  <c:v>0.3125</c:v>
                </c:pt>
                <c:pt idx="16">
                  <c:v>0.33333333333333298</c:v>
                </c:pt>
                <c:pt idx="17">
                  <c:v>0.35416666666666702</c:v>
                </c:pt>
                <c:pt idx="18">
                  <c:v>0.375</c:v>
                </c:pt>
                <c:pt idx="19">
                  <c:v>0.39583333333333298</c:v>
                </c:pt>
                <c:pt idx="20">
                  <c:v>0.41666666666666702</c:v>
                </c:pt>
                <c:pt idx="21">
                  <c:v>0.4375</c:v>
                </c:pt>
                <c:pt idx="22">
                  <c:v>0.45833333333333298</c:v>
                </c:pt>
                <c:pt idx="23">
                  <c:v>0.47916666666666702</c:v>
                </c:pt>
                <c:pt idx="24">
                  <c:v>0.5</c:v>
                </c:pt>
                <c:pt idx="25">
                  <c:v>0.52083333333333304</c:v>
                </c:pt>
                <c:pt idx="26">
                  <c:v>0.54166666666666696</c:v>
                </c:pt>
                <c:pt idx="27">
                  <c:v>0.5625</c:v>
                </c:pt>
                <c:pt idx="28">
                  <c:v>0.58333333333333304</c:v>
                </c:pt>
                <c:pt idx="29">
                  <c:v>0.60416666666666696</c:v>
                </c:pt>
                <c:pt idx="30">
                  <c:v>0.625</c:v>
                </c:pt>
                <c:pt idx="31">
                  <c:v>0.64583333333333304</c:v>
                </c:pt>
                <c:pt idx="32">
                  <c:v>0.66666666666666696</c:v>
                </c:pt>
                <c:pt idx="33">
                  <c:v>0.6875</c:v>
                </c:pt>
                <c:pt idx="34">
                  <c:v>0.70833333333333304</c:v>
                </c:pt>
                <c:pt idx="35">
                  <c:v>0.72916666666666696</c:v>
                </c:pt>
                <c:pt idx="36">
                  <c:v>0.75</c:v>
                </c:pt>
                <c:pt idx="37">
                  <c:v>0.77083333333333304</c:v>
                </c:pt>
                <c:pt idx="38">
                  <c:v>0.79166666666666696</c:v>
                </c:pt>
                <c:pt idx="39">
                  <c:v>0.8125</c:v>
                </c:pt>
                <c:pt idx="40">
                  <c:v>0.83333333333333304</c:v>
                </c:pt>
                <c:pt idx="41">
                  <c:v>0.85416666666666696</c:v>
                </c:pt>
                <c:pt idx="42">
                  <c:v>0.875</c:v>
                </c:pt>
                <c:pt idx="43">
                  <c:v>0.89583333333333304</c:v>
                </c:pt>
                <c:pt idx="44">
                  <c:v>0.91666666666666696</c:v>
                </c:pt>
                <c:pt idx="45">
                  <c:v>0.9375</c:v>
                </c:pt>
                <c:pt idx="46">
                  <c:v>0.95833333333333304</c:v>
                </c:pt>
                <c:pt idx="47">
                  <c:v>0.97916666666666696</c:v>
                </c:pt>
              </c:numCache>
            </c:numRef>
          </c:cat>
          <c:val>
            <c:numRef>
              <c:f>'Figure 23'!$C$34:$AX$34</c:f>
              <c:numCache>
                <c:formatCode>General</c:formatCode>
                <c:ptCount val="48"/>
                <c:pt idx="0">
                  <c:v>5943.4980627836585</c:v>
                </c:pt>
                <c:pt idx="1">
                  <c:v>5634.6176913232857</c:v>
                </c:pt>
                <c:pt idx="2">
                  <c:v>5385.9745806735828</c:v>
                </c:pt>
                <c:pt idx="3">
                  <c:v>5221.1004681755294</c:v>
                </c:pt>
                <c:pt idx="4">
                  <c:v>5082.6776739928409</c:v>
                </c:pt>
                <c:pt idx="5">
                  <c:v>4965.6535356744143</c:v>
                </c:pt>
                <c:pt idx="6">
                  <c:v>4887.8646392485807</c:v>
                </c:pt>
                <c:pt idx="7">
                  <c:v>4832.7357254719082</c:v>
                </c:pt>
                <c:pt idx="8">
                  <c:v>4801.3792358232913</c:v>
                </c:pt>
                <c:pt idx="9">
                  <c:v>4804.8733345246983</c:v>
                </c:pt>
                <c:pt idx="10">
                  <c:v>4879.4898982151299</c:v>
                </c:pt>
                <c:pt idx="11">
                  <c:v>5005.6495180556112</c:v>
                </c:pt>
                <c:pt idx="12">
                  <c:v>5337.7782790609408</c:v>
                </c:pt>
                <c:pt idx="13">
                  <c:v>5824.2054145965903</c:v>
                </c:pt>
                <c:pt idx="14">
                  <c:v>6736.2057835491541</c:v>
                </c:pt>
                <c:pt idx="15">
                  <c:v>7714.1681300873233</c:v>
                </c:pt>
                <c:pt idx="16">
                  <c:v>8507.9671072273668</c:v>
                </c:pt>
                <c:pt idx="17">
                  <c:v>8810.215999607557</c:v>
                </c:pt>
                <c:pt idx="18">
                  <c:v>8823.6490978799902</c:v>
                </c:pt>
                <c:pt idx="19">
                  <c:v>8725.3088336450637</c:v>
                </c:pt>
                <c:pt idx="20">
                  <c:v>8598.1130977151352</c:v>
                </c:pt>
                <c:pt idx="21">
                  <c:v>8454.6351955836817</c:v>
                </c:pt>
                <c:pt idx="22">
                  <c:v>8342.7172851930263</c:v>
                </c:pt>
                <c:pt idx="23">
                  <c:v>8296.1875203600302</c:v>
                </c:pt>
                <c:pt idx="24">
                  <c:v>8177.6490003630406</c:v>
                </c:pt>
                <c:pt idx="25">
                  <c:v>8096.1598735016642</c:v>
                </c:pt>
                <c:pt idx="26">
                  <c:v>7978.3529182019411</c:v>
                </c:pt>
                <c:pt idx="27">
                  <c:v>7915.5309703970288</c:v>
                </c:pt>
                <c:pt idx="28">
                  <c:v>7865.3582195205263</c:v>
                </c:pt>
                <c:pt idx="29">
                  <c:v>7737.1194027183838</c:v>
                </c:pt>
                <c:pt idx="30">
                  <c:v>7645.9746290926887</c:v>
                </c:pt>
                <c:pt idx="31">
                  <c:v>7573.7354102071367</c:v>
                </c:pt>
                <c:pt idx="32">
                  <c:v>7604.2443981148117</c:v>
                </c:pt>
                <c:pt idx="33">
                  <c:v>7781.4247140886018</c:v>
                </c:pt>
                <c:pt idx="34">
                  <c:v>7975.7823017931378</c:v>
                </c:pt>
                <c:pt idx="35">
                  <c:v>8226.0057213768141</c:v>
                </c:pt>
                <c:pt idx="36">
                  <c:v>8443.4260825513156</c:v>
                </c:pt>
                <c:pt idx="37">
                  <c:v>8836.8810759181742</c:v>
                </c:pt>
                <c:pt idx="38">
                  <c:v>8953.5392780794937</c:v>
                </c:pt>
                <c:pt idx="39">
                  <c:v>8927.7316056628279</c:v>
                </c:pt>
                <c:pt idx="40">
                  <c:v>8846.4146330824315</c:v>
                </c:pt>
                <c:pt idx="41">
                  <c:v>8751.1148246584726</c:v>
                </c:pt>
                <c:pt idx="42">
                  <c:v>8688.9482843265305</c:v>
                </c:pt>
                <c:pt idx="43">
                  <c:v>8602.972153507586</c:v>
                </c:pt>
                <c:pt idx="44">
                  <c:v>8297.7573088475347</c:v>
                </c:pt>
                <c:pt idx="45">
                  <c:v>7999.7351844933291</c:v>
                </c:pt>
                <c:pt idx="46">
                  <c:v>7509.6861107260775</c:v>
                </c:pt>
                <c:pt idx="47">
                  <c:v>6888.3343988957231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0ED-4DFA-B0FA-60C6E3A6D422}"/>
            </c:ext>
          </c:extLst>
        </c:ser>
        <c:ser>
          <c:idx val="2"/>
          <c:order val="2"/>
          <c:tx>
            <c:strRef>
              <c:f>'Figure 23'!$B$35</c:f>
              <c:strCache>
                <c:ptCount val="1"/>
                <c:pt idx="0">
                  <c:v>Customer Steps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'Figure 23'!$C$10:$AX$10</c:f>
              <c:numCache>
                <c:formatCode>h:mm</c:formatCode>
                <c:ptCount val="48"/>
                <c:pt idx="0">
                  <c:v>0</c:v>
                </c:pt>
                <c:pt idx="1">
                  <c:v>2.0833333333333332E-2</c:v>
                </c:pt>
                <c:pt idx="2">
                  <c:v>4.1666666666666699E-2</c:v>
                </c:pt>
                <c:pt idx="3">
                  <c:v>6.25E-2</c:v>
                </c:pt>
                <c:pt idx="4">
                  <c:v>8.3333333333333301E-2</c:v>
                </c:pt>
                <c:pt idx="5">
                  <c:v>0.104166666666667</c:v>
                </c:pt>
                <c:pt idx="6">
                  <c:v>0.125</c:v>
                </c:pt>
                <c:pt idx="7">
                  <c:v>0.14583333333333301</c:v>
                </c:pt>
                <c:pt idx="8">
                  <c:v>0.16666666666666699</c:v>
                </c:pt>
                <c:pt idx="9">
                  <c:v>0.1875</c:v>
                </c:pt>
                <c:pt idx="10">
                  <c:v>0.20833333333333301</c:v>
                </c:pt>
                <c:pt idx="11">
                  <c:v>0.22916666666666699</c:v>
                </c:pt>
                <c:pt idx="12">
                  <c:v>0.25</c:v>
                </c:pt>
                <c:pt idx="13">
                  <c:v>0.27083333333333298</c:v>
                </c:pt>
                <c:pt idx="14">
                  <c:v>0.29166666666666702</c:v>
                </c:pt>
                <c:pt idx="15">
                  <c:v>0.3125</c:v>
                </c:pt>
                <c:pt idx="16">
                  <c:v>0.33333333333333298</c:v>
                </c:pt>
                <c:pt idx="17">
                  <c:v>0.35416666666666702</c:v>
                </c:pt>
                <c:pt idx="18">
                  <c:v>0.375</c:v>
                </c:pt>
                <c:pt idx="19">
                  <c:v>0.39583333333333298</c:v>
                </c:pt>
                <c:pt idx="20">
                  <c:v>0.41666666666666702</c:v>
                </c:pt>
                <c:pt idx="21">
                  <c:v>0.4375</c:v>
                </c:pt>
                <c:pt idx="22">
                  <c:v>0.45833333333333298</c:v>
                </c:pt>
                <c:pt idx="23">
                  <c:v>0.47916666666666702</c:v>
                </c:pt>
                <c:pt idx="24">
                  <c:v>0.5</c:v>
                </c:pt>
                <c:pt idx="25">
                  <c:v>0.52083333333333304</c:v>
                </c:pt>
                <c:pt idx="26">
                  <c:v>0.54166666666666696</c:v>
                </c:pt>
                <c:pt idx="27">
                  <c:v>0.5625</c:v>
                </c:pt>
                <c:pt idx="28">
                  <c:v>0.58333333333333304</c:v>
                </c:pt>
                <c:pt idx="29">
                  <c:v>0.60416666666666696</c:v>
                </c:pt>
                <c:pt idx="30">
                  <c:v>0.625</c:v>
                </c:pt>
                <c:pt idx="31">
                  <c:v>0.64583333333333304</c:v>
                </c:pt>
                <c:pt idx="32">
                  <c:v>0.66666666666666696</c:v>
                </c:pt>
                <c:pt idx="33">
                  <c:v>0.6875</c:v>
                </c:pt>
                <c:pt idx="34">
                  <c:v>0.70833333333333304</c:v>
                </c:pt>
                <c:pt idx="35">
                  <c:v>0.72916666666666696</c:v>
                </c:pt>
                <c:pt idx="36">
                  <c:v>0.75</c:v>
                </c:pt>
                <c:pt idx="37">
                  <c:v>0.77083333333333304</c:v>
                </c:pt>
                <c:pt idx="38">
                  <c:v>0.79166666666666696</c:v>
                </c:pt>
                <c:pt idx="39">
                  <c:v>0.8125</c:v>
                </c:pt>
                <c:pt idx="40">
                  <c:v>0.83333333333333304</c:v>
                </c:pt>
                <c:pt idx="41">
                  <c:v>0.85416666666666696</c:v>
                </c:pt>
                <c:pt idx="42">
                  <c:v>0.875</c:v>
                </c:pt>
                <c:pt idx="43">
                  <c:v>0.89583333333333304</c:v>
                </c:pt>
                <c:pt idx="44">
                  <c:v>0.91666666666666696</c:v>
                </c:pt>
                <c:pt idx="45">
                  <c:v>0.9375</c:v>
                </c:pt>
                <c:pt idx="46">
                  <c:v>0.95833333333333304</c:v>
                </c:pt>
                <c:pt idx="47">
                  <c:v>0.97916666666666696</c:v>
                </c:pt>
              </c:numCache>
            </c:numRef>
          </c:cat>
          <c:val>
            <c:numRef>
              <c:f>'Figure 23'!$C$35:$AX$35</c:f>
              <c:numCache>
                <c:formatCode>General</c:formatCode>
                <c:ptCount val="48"/>
                <c:pt idx="0">
                  <c:v>746.58642536937339</c:v>
                </c:pt>
                <c:pt idx="1">
                  <c:v>733.15816699210245</c:v>
                </c:pt>
                <c:pt idx="2">
                  <c:v>728.52979838744864</c:v>
                </c:pt>
                <c:pt idx="3">
                  <c:v>720.85264559690063</c:v>
                </c:pt>
                <c:pt idx="4">
                  <c:v>720.13509047723824</c:v>
                </c:pt>
                <c:pt idx="5">
                  <c:v>721.22300479923376</c:v>
                </c:pt>
                <c:pt idx="6">
                  <c:v>726.31855777285853</c:v>
                </c:pt>
                <c:pt idx="7">
                  <c:v>729.33034938794117</c:v>
                </c:pt>
                <c:pt idx="8">
                  <c:v>739.07664583569544</c:v>
                </c:pt>
                <c:pt idx="9">
                  <c:v>749.89453076674386</c:v>
                </c:pt>
                <c:pt idx="10">
                  <c:v>778.88856343510565</c:v>
                </c:pt>
                <c:pt idx="11">
                  <c:v>818.74340352589536</c:v>
                </c:pt>
                <c:pt idx="12">
                  <c:v>917.31946330039455</c:v>
                </c:pt>
                <c:pt idx="13">
                  <c:v>1005.4668974192315</c:v>
                </c:pt>
                <c:pt idx="14">
                  <c:v>1085.9319269772059</c:v>
                </c:pt>
                <c:pt idx="15">
                  <c:v>1118.9094863448986</c:v>
                </c:pt>
                <c:pt idx="16">
                  <c:v>1143.0634395797995</c:v>
                </c:pt>
                <c:pt idx="17">
                  <c:v>1167.511438739072</c:v>
                </c:pt>
                <c:pt idx="18">
                  <c:v>1169.8931497162762</c:v>
                </c:pt>
                <c:pt idx="19">
                  <c:v>1174.2904920506039</c:v>
                </c:pt>
                <c:pt idx="20">
                  <c:v>1189.2139052699222</c:v>
                </c:pt>
                <c:pt idx="21">
                  <c:v>1192.2851383155903</c:v>
                </c:pt>
                <c:pt idx="22">
                  <c:v>1185.1076101035239</c:v>
                </c:pt>
                <c:pt idx="23">
                  <c:v>1172.3290067671219</c:v>
                </c:pt>
                <c:pt idx="24">
                  <c:v>1173.9152066987135</c:v>
                </c:pt>
                <c:pt idx="25">
                  <c:v>1176.4956468773892</c:v>
                </c:pt>
                <c:pt idx="26">
                  <c:v>1187.8521907382403</c:v>
                </c:pt>
                <c:pt idx="27">
                  <c:v>1178.4276190384419</c:v>
                </c:pt>
                <c:pt idx="28">
                  <c:v>1172.3700494349266</c:v>
                </c:pt>
                <c:pt idx="29">
                  <c:v>1177.4323872720611</c:v>
                </c:pt>
                <c:pt idx="30">
                  <c:v>1169.6265126908472</c:v>
                </c:pt>
                <c:pt idx="31">
                  <c:v>1165.7470533473188</c:v>
                </c:pt>
                <c:pt idx="32">
                  <c:v>1154.8725928538379</c:v>
                </c:pt>
                <c:pt idx="33">
                  <c:v>1134.0122590538053</c:v>
                </c:pt>
                <c:pt idx="34">
                  <c:v>1107.8698661344356</c:v>
                </c:pt>
                <c:pt idx="35">
                  <c:v>1085.8465012541969</c:v>
                </c:pt>
                <c:pt idx="36">
                  <c:v>1022.5760697573172</c:v>
                </c:pt>
                <c:pt idx="37">
                  <c:v>979.40414030576449</c:v>
                </c:pt>
                <c:pt idx="38">
                  <c:v>923.01610414731863</c:v>
                </c:pt>
                <c:pt idx="39">
                  <c:v>903.56119931777846</c:v>
                </c:pt>
                <c:pt idx="40">
                  <c:v>878.39579177398502</c:v>
                </c:pt>
                <c:pt idx="41">
                  <c:v>860.67010034769532</c:v>
                </c:pt>
                <c:pt idx="42">
                  <c:v>832.70174937059403</c:v>
                </c:pt>
                <c:pt idx="43">
                  <c:v>796.41330099283823</c:v>
                </c:pt>
                <c:pt idx="44">
                  <c:v>761.26454608912934</c:v>
                </c:pt>
                <c:pt idx="45">
                  <c:v>736.93624801440944</c:v>
                </c:pt>
                <c:pt idx="46">
                  <c:v>728.57893878942514</c:v>
                </c:pt>
                <c:pt idx="47">
                  <c:v>729.35640359577962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0ED-4DFA-B0FA-60C6E3A6D422}"/>
            </c:ext>
          </c:extLst>
        </c:ser>
        <c:ser>
          <c:idx val="3"/>
          <c:order val="3"/>
          <c:tx>
            <c:strRef>
              <c:f>'Figure 23'!$B$36</c:f>
              <c:strCache>
                <c:ptCount val="1"/>
                <c:pt idx="0">
                  <c:v>Electrified Heat Load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'Figure 23'!$C$10:$AX$10</c:f>
              <c:numCache>
                <c:formatCode>h:mm</c:formatCode>
                <c:ptCount val="48"/>
                <c:pt idx="0">
                  <c:v>0</c:v>
                </c:pt>
                <c:pt idx="1">
                  <c:v>2.0833333333333332E-2</c:v>
                </c:pt>
                <c:pt idx="2">
                  <c:v>4.1666666666666699E-2</c:v>
                </c:pt>
                <c:pt idx="3">
                  <c:v>6.25E-2</c:v>
                </c:pt>
                <c:pt idx="4">
                  <c:v>8.3333333333333301E-2</c:v>
                </c:pt>
                <c:pt idx="5">
                  <c:v>0.104166666666667</c:v>
                </c:pt>
                <c:pt idx="6">
                  <c:v>0.125</c:v>
                </c:pt>
                <c:pt idx="7">
                  <c:v>0.14583333333333301</c:v>
                </c:pt>
                <c:pt idx="8">
                  <c:v>0.16666666666666699</c:v>
                </c:pt>
                <c:pt idx="9">
                  <c:v>0.1875</c:v>
                </c:pt>
                <c:pt idx="10">
                  <c:v>0.20833333333333301</c:v>
                </c:pt>
                <c:pt idx="11">
                  <c:v>0.22916666666666699</c:v>
                </c:pt>
                <c:pt idx="12">
                  <c:v>0.25</c:v>
                </c:pt>
                <c:pt idx="13">
                  <c:v>0.27083333333333298</c:v>
                </c:pt>
                <c:pt idx="14">
                  <c:v>0.29166666666666702</c:v>
                </c:pt>
                <c:pt idx="15">
                  <c:v>0.3125</c:v>
                </c:pt>
                <c:pt idx="16">
                  <c:v>0.33333333333333298</c:v>
                </c:pt>
                <c:pt idx="17">
                  <c:v>0.35416666666666702</c:v>
                </c:pt>
                <c:pt idx="18">
                  <c:v>0.375</c:v>
                </c:pt>
                <c:pt idx="19">
                  <c:v>0.39583333333333298</c:v>
                </c:pt>
                <c:pt idx="20">
                  <c:v>0.41666666666666702</c:v>
                </c:pt>
                <c:pt idx="21">
                  <c:v>0.4375</c:v>
                </c:pt>
                <c:pt idx="22">
                  <c:v>0.45833333333333298</c:v>
                </c:pt>
                <c:pt idx="23">
                  <c:v>0.47916666666666702</c:v>
                </c:pt>
                <c:pt idx="24">
                  <c:v>0.5</c:v>
                </c:pt>
                <c:pt idx="25">
                  <c:v>0.52083333333333304</c:v>
                </c:pt>
                <c:pt idx="26">
                  <c:v>0.54166666666666696</c:v>
                </c:pt>
                <c:pt idx="27">
                  <c:v>0.5625</c:v>
                </c:pt>
                <c:pt idx="28">
                  <c:v>0.58333333333333304</c:v>
                </c:pt>
                <c:pt idx="29">
                  <c:v>0.60416666666666696</c:v>
                </c:pt>
                <c:pt idx="30">
                  <c:v>0.625</c:v>
                </c:pt>
                <c:pt idx="31">
                  <c:v>0.64583333333333304</c:v>
                </c:pt>
                <c:pt idx="32">
                  <c:v>0.66666666666666696</c:v>
                </c:pt>
                <c:pt idx="33">
                  <c:v>0.6875</c:v>
                </c:pt>
                <c:pt idx="34">
                  <c:v>0.70833333333333304</c:v>
                </c:pt>
                <c:pt idx="35">
                  <c:v>0.72916666666666696</c:v>
                </c:pt>
                <c:pt idx="36">
                  <c:v>0.75</c:v>
                </c:pt>
                <c:pt idx="37">
                  <c:v>0.77083333333333304</c:v>
                </c:pt>
                <c:pt idx="38">
                  <c:v>0.79166666666666696</c:v>
                </c:pt>
                <c:pt idx="39">
                  <c:v>0.8125</c:v>
                </c:pt>
                <c:pt idx="40">
                  <c:v>0.83333333333333304</c:v>
                </c:pt>
                <c:pt idx="41">
                  <c:v>0.85416666666666696</c:v>
                </c:pt>
                <c:pt idx="42">
                  <c:v>0.875</c:v>
                </c:pt>
                <c:pt idx="43">
                  <c:v>0.89583333333333304</c:v>
                </c:pt>
                <c:pt idx="44">
                  <c:v>0.91666666666666696</c:v>
                </c:pt>
                <c:pt idx="45">
                  <c:v>0.9375</c:v>
                </c:pt>
                <c:pt idx="46">
                  <c:v>0.95833333333333304</c:v>
                </c:pt>
                <c:pt idx="47">
                  <c:v>0.97916666666666696</c:v>
                </c:pt>
              </c:numCache>
            </c:numRef>
          </c:cat>
          <c:val>
            <c:numRef>
              <c:f>'Figure 23'!$C$36:$AX$36</c:f>
              <c:numCache>
                <c:formatCode>General</c:formatCode>
                <c:ptCount val="48"/>
                <c:pt idx="0">
                  <c:v>39.1261747545663</c:v>
                </c:pt>
                <c:pt idx="1">
                  <c:v>35.884980294745361</c:v>
                </c:pt>
                <c:pt idx="2">
                  <c:v>33.691162718622401</c:v>
                </c:pt>
                <c:pt idx="3">
                  <c:v>31.887892501076692</c:v>
                </c:pt>
                <c:pt idx="4">
                  <c:v>30.46285600221055</c:v>
                </c:pt>
                <c:pt idx="5">
                  <c:v>29.473652156791665</c:v>
                </c:pt>
                <c:pt idx="6">
                  <c:v>29.190841545072303</c:v>
                </c:pt>
                <c:pt idx="7">
                  <c:v>28.973580553934426</c:v>
                </c:pt>
                <c:pt idx="8">
                  <c:v>29.28809659852579</c:v>
                </c:pt>
                <c:pt idx="9">
                  <c:v>30.578172963631449</c:v>
                </c:pt>
                <c:pt idx="10">
                  <c:v>34.287952344324275</c:v>
                </c:pt>
                <c:pt idx="11">
                  <c:v>38.606158862056851</c:v>
                </c:pt>
                <c:pt idx="12">
                  <c:v>48.31609815703537</c:v>
                </c:pt>
                <c:pt idx="13">
                  <c:v>57.930983834846948</c:v>
                </c:pt>
                <c:pt idx="14">
                  <c:v>68.831215390211383</c:v>
                </c:pt>
                <c:pt idx="15">
                  <c:v>76.793742810478008</c:v>
                </c:pt>
                <c:pt idx="16">
                  <c:v>81.733648873042071</c:v>
                </c:pt>
                <c:pt idx="17">
                  <c:v>82.24688324449545</c:v>
                </c:pt>
                <c:pt idx="18">
                  <c:v>82.309240261953789</c:v>
                </c:pt>
                <c:pt idx="19">
                  <c:v>80.937481017305458</c:v>
                </c:pt>
                <c:pt idx="20">
                  <c:v>81.147219784262589</c:v>
                </c:pt>
                <c:pt idx="21">
                  <c:v>79.90885504345168</c:v>
                </c:pt>
                <c:pt idx="22">
                  <c:v>79.163359648512966</c:v>
                </c:pt>
                <c:pt idx="23">
                  <c:v>78.704626143462136</c:v>
                </c:pt>
                <c:pt idx="24">
                  <c:v>79.227952133237153</c:v>
                </c:pt>
                <c:pt idx="25">
                  <c:v>81.171081360535879</c:v>
                </c:pt>
                <c:pt idx="26">
                  <c:v>83.521031782419229</c:v>
                </c:pt>
                <c:pt idx="27">
                  <c:v>79.822309031299667</c:v>
                </c:pt>
                <c:pt idx="28">
                  <c:v>77.951597028868221</c:v>
                </c:pt>
                <c:pt idx="29">
                  <c:v>78.175289991919783</c:v>
                </c:pt>
                <c:pt idx="30">
                  <c:v>78.252758669956719</c:v>
                </c:pt>
                <c:pt idx="31">
                  <c:v>77.545048462994984</c:v>
                </c:pt>
                <c:pt idx="32">
                  <c:v>76.730328630162759</c:v>
                </c:pt>
                <c:pt idx="33">
                  <c:v>75.817915947863867</c:v>
                </c:pt>
                <c:pt idx="34">
                  <c:v>74.390285979390029</c:v>
                </c:pt>
                <c:pt idx="35">
                  <c:v>74.525810661995564</c:v>
                </c:pt>
                <c:pt idx="36">
                  <c:v>70.483223194661107</c:v>
                </c:pt>
                <c:pt idx="37">
                  <c:v>66.835188593586835</c:v>
                </c:pt>
                <c:pt idx="38">
                  <c:v>63.075772038467036</c:v>
                </c:pt>
                <c:pt idx="39">
                  <c:v>60.587084724290087</c:v>
                </c:pt>
                <c:pt idx="40">
                  <c:v>57.522111242115514</c:v>
                </c:pt>
                <c:pt idx="41">
                  <c:v>54.708738797325957</c:v>
                </c:pt>
                <c:pt idx="42">
                  <c:v>51.549719576602484</c:v>
                </c:pt>
                <c:pt idx="43">
                  <c:v>48.163186798307486</c:v>
                </c:pt>
                <c:pt idx="44">
                  <c:v>45.114904954855987</c:v>
                </c:pt>
                <c:pt idx="45">
                  <c:v>45.880168986631219</c:v>
                </c:pt>
                <c:pt idx="46">
                  <c:v>46.244671082129294</c:v>
                </c:pt>
                <c:pt idx="47">
                  <c:v>41.717368865845195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0ED-4DFA-B0FA-60C6E3A6D422}"/>
            </c:ext>
          </c:extLst>
        </c:ser>
        <c:ser>
          <c:idx val="4"/>
          <c:order val="4"/>
          <c:tx>
            <c:strRef>
              <c:f>'Figure 23'!$B$37</c:f>
              <c:strCache>
                <c:ptCount val="1"/>
                <c:pt idx="0">
                  <c:v>New Step Loads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'Figure 23'!$C$10:$AX$10</c:f>
              <c:numCache>
                <c:formatCode>h:mm</c:formatCode>
                <c:ptCount val="48"/>
                <c:pt idx="0">
                  <c:v>0</c:v>
                </c:pt>
                <c:pt idx="1">
                  <c:v>2.0833333333333332E-2</c:v>
                </c:pt>
                <c:pt idx="2">
                  <c:v>4.1666666666666699E-2</c:v>
                </c:pt>
                <c:pt idx="3">
                  <c:v>6.25E-2</c:v>
                </c:pt>
                <c:pt idx="4">
                  <c:v>8.3333333333333301E-2</c:v>
                </c:pt>
                <c:pt idx="5">
                  <c:v>0.104166666666667</c:v>
                </c:pt>
                <c:pt idx="6">
                  <c:v>0.125</c:v>
                </c:pt>
                <c:pt idx="7">
                  <c:v>0.14583333333333301</c:v>
                </c:pt>
                <c:pt idx="8">
                  <c:v>0.16666666666666699</c:v>
                </c:pt>
                <c:pt idx="9">
                  <c:v>0.1875</c:v>
                </c:pt>
                <c:pt idx="10">
                  <c:v>0.20833333333333301</c:v>
                </c:pt>
                <c:pt idx="11">
                  <c:v>0.22916666666666699</c:v>
                </c:pt>
                <c:pt idx="12">
                  <c:v>0.25</c:v>
                </c:pt>
                <c:pt idx="13">
                  <c:v>0.27083333333333298</c:v>
                </c:pt>
                <c:pt idx="14">
                  <c:v>0.29166666666666702</c:v>
                </c:pt>
                <c:pt idx="15">
                  <c:v>0.3125</c:v>
                </c:pt>
                <c:pt idx="16">
                  <c:v>0.33333333333333298</c:v>
                </c:pt>
                <c:pt idx="17">
                  <c:v>0.35416666666666702</c:v>
                </c:pt>
                <c:pt idx="18">
                  <c:v>0.375</c:v>
                </c:pt>
                <c:pt idx="19">
                  <c:v>0.39583333333333298</c:v>
                </c:pt>
                <c:pt idx="20">
                  <c:v>0.41666666666666702</c:v>
                </c:pt>
                <c:pt idx="21">
                  <c:v>0.4375</c:v>
                </c:pt>
                <c:pt idx="22">
                  <c:v>0.45833333333333298</c:v>
                </c:pt>
                <c:pt idx="23">
                  <c:v>0.47916666666666702</c:v>
                </c:pt>
                <c:pt idx="24">
                  <c:v>0.5</c:v>
                </c:pt>
                <c:pt idx="25">
                  <c:v>0.52083333333333304</c:v>
                </c:pt>
                <c:pt idx="26">
                  <c:v>0.54166666666666696</c:v>
                </c:pt>
                <c:pt idx="27">
                  <c:v>0.5625</c:v>
                </c:pt>
                <c:pt idx="28">
                  <c:v>0.58333333333333304</c:v>
                </c:pt>
                <c:pt idx="29">
                  <c:v>0.60416666666666696</c:v>
                </c:pt>
                <c:pt idx="30">
                  <c:v>0.625</c:v>
                </c:pt>
                <c:pt idx="31">
                  <c:v>0.64583333333333304</c:v>
                </c:pt>
                <c:pt idx="32">
                  <c:v>0.66666666666666696</c:v>
                </c:pt>
                <c:pt idx="33">
                  <c:v>0.6875</c:v>
                </c:pt>
                <c:pt idx="34">
                  <c:v>0.70833333333333304</c:v>
                </c:pt>
                <c:pt idx="35">
                  <c:v>0.72916666666666696</c:v>
                </c:pt>
                <c:pt idx="36">
                  <c:v>0.75</c:v>
                </c:pt>
                <c:pt idx="37">
                  <c:v>0.77083333333333304</c:v>
                </c:pt>
                <c:pt idx="38">
                  <c:v>0.79166666666666696</c:v>
                </c:pt>
                <c:pt idx="39">
                  <c:v>0.8125</c:v>
                </c:pt>
                <c:pt idx="40">
                  <c:v>0.83333333333333304</c:v>
                </c:pt>
                <c:pt idx="41">
                  <c:v>0.85416666666666696</c:v>
                </c:pt>
                <c:pt idx="42">
                  <c:v>0.875</c:v>
                </c:pt>
                <c:pt idx="43">
                  <c:v>0.89583333333333304</c:v>
                </c:pt>
                <c:pt idx="44">
                  <c:v>0.91666666666666696</c:v>
                </c:pt>
                <c:pt idx="45">
                  <c:v>0.9375</c:v>
                </c:pt>
                <c:pt idx="46">
                  <c:v>0.95833333333333304</c:v>
                </c:pt>
                <c:pt idx="47">
                  <c:v>0.97916666666666696</c:v>
                </c:pt>
              </c:numCache>
            </c:numRef>
          </c:cat>
          <c:val>
            <c:numRef>
              <c:f>'Figure 23'!$C$37:$AX$37</c:f>
              <c:numCache>
                <c:formatCode>General</c:formatCode>
                <c:ptCount val="48"/>
                <c:pt idx="0">
                  <c:v>283.34389628239228</c:v>
                </c:pt>
                <c:pt idx="1">
                  <c:v>283.35314276339096</c:v>
                </c:pt>
                <c:pt idx="2">
                  <c:v>283.39039784628471</c:v>
                </c:pt>
                <c:pt idx="3">
                  <c:v>282.80797780632849</c:v>
                </c:pt>
                <c:pt idx="4">
                  <c:v>283.44725563055295</c:v>
                </c:pt>
                <c:pt idx="5">
                  <c:v>283.4473517612264</c:v>
                </c:pt>
                <c:pt idx="6">
                  <c:v>283.41737982361883</c:v>
                </c:pt>
                <c:pt idx="7">
                  <c:v>283.33547574491462</c:v>
                </c:pt>
                <c:pt idx="8">
                  <c:v>282.68893601168838</c:v>
                </c:pt>
                <c:pt idx="9">
                  <c:v>283.12001820032435</c:v>
                </c:pt>
                <c:pt idx="10">
                  <c:v>283.16137443553811</c:v>
                </c:pt>
                <c:pt idx="11">
                  <c:v>283.12525096841154</c:v>
                </c:pt>
                <c:pt idx="12">
                  <c:v>283.14393952501428</c:v>
                </c:pt>
                <c:pt idx="13">
                  <c:v>283.30590220477575</c:v>
                </c:pt>
                <c:pt idx="14">
                  <c:v>283.62333857523049</c:v>
                </c:pt>
                <c:pt idx="15">
                  <c:v>283.80504144794151</c:v>
                </c:pt>
                <c:pt idx="16">
                  <c:v>284.52216897191141</c:v>
                </c:pt>
                <c:pt idx="17">
                  <c:v>285.00845241586649</c:v>
                </c:pt>
                <c:pt idx="18">
                  <c:v>279.55889540108535</c:v>
                </c:pt>
                <c:pt idx="19">
                  <c:v>285.58290005457917</c:v>
                </c:pt>
                <c:pt idx="20">
                  <c:v>286.19209651651107</c:v>
                </c:pt>
                <c:pt idx="21">
                  <c:v>286.33563625798951</c:v>
                </c:pt>
                <c:pt idx="22">
                  <c:v>280.75909847237835</c:v>
                </c:pt>
                <c:pt idx="23">
                  <c:v>285.6884639917435</c:v>
                </c:pt>
                <c:pt idx="24">
                  <c:v>284.73942525904283</c:v>
                </c:pt>
                <c:pt idx="25">
                  <c:v>284.7927352828986</c:v>
                </c:pt>
                <c:pt idx="26">
                  <c:v>286.29910206064869</c:v>
                </c:pt>
                <c:pt idx="27">
                  <c:v>286.12574945221121</c:v>
                </c:pt>
                <c:pt idx="28">
                  <c:v>283.58560290588912</c:v>
                </c:pt>
                <c:pt idx="29">
                  <c:v>287.06353684328008</c:v>
                </c:pt>
                <c:pt idx="30">
                  <c:v>287.155222158529</c:v>
                </c:pt>
                <c:pt idx="31">
                  <c:v>287.01101691863863</c:v>
                </c:pt>
                <c:pt idx="32">
                  <c:v>286.73927400151564</c:v>
                </c:pt>
                <c:pt idx="33">
                  <c:v>285.09984316965762</c:v>
                </c:pt>
                <c:pt idx="34">
                  <c:v>285.43770124239393</c:v>
                </c:pt>
                <c:pt idx="35">
                  <c:v>285.35387195645205</c:v>
                </c:pt>
                <c:pt idx="36">
                  <c:v>284.77981774024011</c:v>
                </c:pt>
                <c:pt idx="37">
                  <c:v>284.27862243774445</c:v>
                </c:pt>
                <c:pt idx="38">
                  <c:v>283.68585461577038</c:v>
                </c:pt>
                <c:pt idx="39">
                  <c:v>283.09313206376686</c:v>
                </c:pt>
                <c:pt idx="40">
                  <c:v>282.65133729939902</c:v>
                </c:pt>
                <c:pt idx="41">
                  <c:v>282.48835461752412</c:v>
                </c:pt>
                <c:pt idx="42">
                  <c:v>282.58784148856103</c:v>
                </c:pt>
                <c:pt idx="43">
                  <c:v>282.5629630441336</c:v>
                </c:pt>
                <c:pt idx="44">
                  <c:v>282.68963488173961</c:v>
                </c:pt>
                <c:pt idx="45">
                  <c:v>282.80030137876093</c:v>
                </c:pt>
                <c:pt idx="46">
                  <c:v>283.04085255148431</c:v>
                </c:pt>
                <c:pt idx="47">
                  <c:v>283.18952112425137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0ED-4DFA-B0FA-60C6E3A6D422}"/>
            </c:ext>
          </c:extLst>
        </c:ser>
        <c:ser>
          <c:idx val="5"/>
          <c:order val="5"/>
          <c:tx>
            <c:strRef>
              <c:f>'Figure 23'!$B$38</c:f>
              <c:strCache>
                <c:ptCount val="1"/>
                <c:pt idx="0">
                  <c:v>Fixed EV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'Figure 23'!$C$10:$AX$10</c:f>
              <c:numCache>
                <c:formatCode>h:mm</c:formatCode>
                <c:ptCount val="48"/>
                <c:pt idx="0">
                  <c:v>0</c:v>
                </c:pt>
                <c:pt idx="1">
                  <c:v>2.0833333333333332E-2</c:v>
                </c:pt>
                <c:pt idx="2">
                  <c:v>4.1666666666666699E-2</c:v>
                </c:pt>
                <c:pt idx="3">
                  <c:v>6.25E-2</c:v>
                </c:pt>
                <c:pt idx="4">
                  <c:v>8.3333333333333301E-2</c:v>
                </c:pt>
                <c:pt idx="5">
                  <c:v>0.104166666666667</c:v>
                </c:pt>
                <c:pt idx="6">
                  <c:v>0.125</c:v>
                </c:pt>
                <c:pt idx="7">
                  <c:v>0.14583333333333301</c:v>
                </c:pt>
                <c:pt idx="8">
                  <c:v>0.16666666666666699</c:v>
                </c:pt>
                <c:pt idx="9">
                  <c:v>0.1875</c:v>
                </c:pt>
                <c:pt idx="10">
                  <c:v>0.20833333333333301</c:v>
                </c:pt>
                <c:pt idx="11">
                  <c:v>0.22916666666666699</c:v>
                </c:pt>
                <c:pt idx="12">
                  <c:v>0.25</c:v>
                </c:pt>
                <c:pt idx="13">
                  <c:v>0.27083333333333298</c:v>
                </c:pt>
                <c:pt idx="14">
                  <c:v>0.29166666666666702</c:v>
                </c:pt>
                <c:pt idx="15">
                  <c:v>0.3125</c:v>
                </c:pt>
                <c:pt idx="16">
                  <c:v>0.33333333333333298</c:v>
                </c:pt>
                <c:pt idx="17">
                  <c:v>0.35416666666666702</c:v>
                </c:pt>
                <c:pt idx="18">
                  <c:v>0.375</c:v>
                </c:pt>
                <c:pt idx="19">
                  <c:v>0.39583333333333298</c:v>
                </c:pt>
                <c:pt idx="20">
                  <c:v>0.41666666666666702</c:v>
                </c:pt>
                <c:pt idx="21">
                  <c:v>0.4375</c:v>
                </c:pt>
                <c:pt idx="22">
                  <c:v>0.45833333333333298</c:v>
                </c:pt>
                <c:pt idx="23">
                  <c:v>0.47916666666666702</c:v>
                </c:pt>
                <c:pt idx="24">
                  <c:v>0.5</c:v>
                </c:pt>
                <c:pt idx="25">
                  <c:v>0.52083333333333304</c:v>
                </c:pt>
                <c:pt idx="26">
                  <c:v>0.54166666666666696</c:v>
                </c:pt>
                <c:pt idx="27">
                  <c:v>0.5625</c:v>
                </c:pt>
                <c:pt idx="28">
                  <c:v>0.58333333333333304</c:v>
                </c:pt>
                <c:pt idx="29">
                  <c:v>0.60416666666666696</c:v>
                </c:pt>
                <c:pt idx="30">
                  <c:v>0.625</c:v>
                </c:pt>
                <c:pt idx="31">
                  <c:v>0.64583333333333304</c:v>
                </c:pt>
                <c:pt idx="32">
                  <c:v>0.66666666666666696</c:v>
                </c:pt>
                <c:pt idx="33">
                  <c:v>0.6875</c:v>
                </c:pt>
                <c:pt idx="34">
                  <c:v>0.70833333333333304</c:v>
                </c:pt>
                <c:pt idx="35">
                  <c:v>0.72916666666666696</c:v>
                </c:pt>
                <c:pt idx="36">
                  <c:v>0.75</c:v>
                </c:pt>
                <c:pt idx="37">
                  <c:v>0.77083333333333304</c:v>
                </c:pt>
                <c:pt idx="38">
                  <c:v>0.79166666666666696</c:v>
                </c:pt>
                <c:pt idx="39">
                  <c:v>0.8125</c:v>
                </c:pt>
                <c:pt idx="40">
                  <c:v>0.83333333333333304</c:v>
                </c:pt>
                <c:pt idx="41">
                  <c:v>0.85416666666666696</c:v>
                </c:pt>
                <c:pt idx="42">
                  <c:v>0.875</c:v>
                </c:pt>
                <c:pt idx="43">
                  <c:v>0.89583333333333304</c:v>
                </c:pt>
                <c:pt idx="44">
                  <c:v>0.91666666666666696</c:v>
                </c:pt>
                <c:pt idx="45">
                  <c:v>0.9375</c:v>
                </c:pt>
                <c:pt idx="46">
                  <c:v>0.95833333333333304</c:v>
                </c:pt>
                <c:pt idx="47">
                  <c:v>0.97916666666666696</c:v>
                </c:pt>
              </c:numCache>
            </c:numRef>
          </c:cat>
          <c:val>
            <c:numRef>
              <c:f>'Figure 23'!$C$38:$AX$38</c:f>
              <c:numCache>
                <c:formatCode>General</c:formatCode>
                <c:ptCount val="48"/>
                <c:pt idx="0">
                  <c:v>432.35853208059547</c:v>
                </c:pt>
                <c:pt idx="1">
                  <c:v>398.65849094432019</c:v>
                </c:pt>
                <c:pt idx="2">
                  <c:v>359.56794635519526</c:v>
                </c:pt>
                <c:pt idx="3">
                  <c:v>318.03198716868104</c:v>
                </c:pt>
                <c:pt idx="4">
                  <c:v>276.83835703985022</c:v>
                </c:pt>
                <c:pt idx="5">
                  <c:v>237.20742230904219</c:v>
                </c:pt>
                <c:pt idx="6">
                  <c:v>200.0265672794099</c:v>
                </c:pt>
                <c:pt idx="7">
                  <c:v>168.15764550568267</c:v>
                </c:pt>
                <c:pt idx="8">
                  <c:v>139.85240121333979</c:v>
                </c:pt>
                <c:pt idx="9">
                  <c:v>124.85388147489869</c:v>
                </c:pt>
                <c:pt idx="10">
                  <c:v>127.64879851682305</c:v>
                </c:pt>
                <c:pt idx="11">
                  <c:v>134.74811802616875</c:v>
                </c:pt>
                <c:pt idx="12">
                  <c:v>160.5794554486605</c:v>
                </c:pt>
                <c:pt idx="13">
                  <c:v>201.01189383542237</c:v>
                </c:pt>
                <c:pt idx="14">
                  <c:v>242.26721608729545</c:v>
                </c:pt>
                <c:pt idx="15">
                  <c:v>289.07011012656199</c:v>
                </c:pt>
                <c:pt idx="16">
                  <c:v>343.02063389492849</c:v>
                </c:pt>
                <c:pt idx="17">
                  <c:v>399.06656317259643</c:v>
                </c:pt>
                <c:pt idx="18">
                  <c:v>455.19759064741834</c:v>
                </c:pt>
                <c:pt idx="19">
                  <c:v>501.71207483950735</c:v>
                </c:pt>
                <c:pt idx="20">
                  <c:v>535.44623234201038</c:v>
                </c:pt>
                <c:pt idx="21">
                  <c:v>552.24845239886122</c:v>
                </c:pt>
                <c:pt idx="22">
                  <c:v>550.04885286189801</c:v>
                </c:pt>
                <c:pt idx="23">
                  <c:v>544.57393399911928</c:v>
                </c:pt>
                <c:pt idx="24">
                  <c:v>526.78297586706447</c:v>
                </c:pt>
                <c:pt idx="25">
                  <c:v>499.84228281787551</c:v>
                </c:pt>
                <c:pt idx="26">
                  <c:v>471.67971412528448</c:v>
                </c:pt>
                <c:pt idx="27">
                  <c:v>443.9318134120918</c:v>
                </c:pt>
                <c:pt idx="28">
                  <c:v>421.55630136927431</c:v>
                </c:pt>
                <c:pt idx="29">
                  <c:v>401.81750067373162</c:v>
                </c:pt>
                <c:pt idx="30">
                  <c:v>380.23647467584891</c:v>
                </c:pt>
                <c:pt idx="31">
                  <c:v>368.0291235942442</c:v>
                </c:pt>
                <c:pt idx="32">
                  <c:v>368.33231628349984</c:v>
                </c:pt>
                <c:pt idx="33">
                  <c:v>369.18850822099193</c:v>
                </c:pt>
                <c:pt idx="34">
                  <c:v>377.35422488271877</c:v>
                </c:pt>
                <c:pt idx="35">
                  <c:v>393.20743687118267</c:v>
                </c:pt>
                <c:pt idx="36">
                  <c:v>415.65564114550671</c:v>
                </c:pt>
                <c:pt idx="37">
                  <c:v>445.72254427743644</c:v>
                </c:pt>
                <c:pt idx="38">
                  <c:v>486.80372608471833</c:v>
                </c:pt>
                <c:pt idx="39">
                  <c:v>525.81663842489979</c:v>
                </c:pt>
                <c:pt idx="40">
                  <c:v>553.74665219423593</c:v>
                </c:pt>
                <c:pt idx="41">
                  <c:v>567.88574199809273</c:v>
                </c:pt>
                <c:pt idx="42">
                  <c:v>566.85503730765413</c:v>
                </c:pt>
                <c:pt idx="43">
                  <c:v>564.0495142604891</c:v>
                </c:pt>
                <c:pt idx="44">
                  <c:v>545.75301441359295</c:v>
                </c:pt>
                <c:pt idx="45">
                  <c:v>516.53506450086411</c:v>
                </c:pt>
                <c:pt idx="46">
                  <c:v>490.1737632882664</c:v>
                </c:pt>
                <c:pt idx="47">
                  <c:v>461.99582004856921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0ED-4DFA-B0FA-60C6E3A6D422}"/>
            </c:ext>
          </c:extLst>
        </c:ser>
        <c:ser>
          <c:idx val="6"/>
          <c:order val="6"/>
          <c:tx>
            <c:strRef>
              <c:f>'Figure 23'!$B$39</c:f>
              <c:strCache>
                <c:ptCount val="1"/>
                <c:pt idx="0">
                  <c:v>Smart EV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'Figure 23'!$C$10:$AX$10</c:f>
              <c:numCache>
                <c:formatCode>h:mm</c:formatCode>
                <c:ptCount val="48"/>
                <c:pt idx="0">
                  <c:v>0</c:v>
                </c:pt>
                <c:pt idx="1">
                  <c:v>2.0833333333333332E-2</c:v>
                </c:pt>
                <c:pt idx="2">
                  <c:v>4.1666666666666699E-2</c:v>
                </c:pt>
                <c:pt idx="3">
                  <c:v>6.25E-2</c:v>
                </c:pt>
                <c:pt idx="4">
                  <c:v>8.3333333333333301E-2</c:v>
                </c:pt>
                <c:pt idx="5">
                  <c:v>0.104166666666667</c:v>
                </c:pt>
                <c:pt idx="6">
                  <c:v>0.125</c:v>
                </c:pt>
                <c:pt idx="7">
                  <c:v>0.14583333333333301</c:v>
                </c:pt>
                <c:pt idx="8">
                  <c:v>0.16666666666666699</c:v>
                </c:pt>
                <c:pt idx="9">
                  <c:v>0.1875</c:v>
                </c:pt>
                <c:pt idx="10">
                  <c:v>0.20833333333333301</c:v>
                </c:pt>
                <c:pt idx="11">
                  <c:v>0.22916666666666699</c:v>
                </c:pt>
                <c:pt idx="12">
                  <c:v>0.25</c:v>
                </c:pt>
                <c:pt idx="13">
                  <c:v>0.27083333333333298</c:v>
                </c:pt>
                <c:pt idx="14">
                  <c:v>0.29166666666666702</c:v>
                </c:pt>
                <c:pt idx="15">
                  <c:v>0.3125</c:v>
                </c:pt>
                <c:pt idx="16">
                  <c:v>0.33333333333333298</c:v>
                </c:pt>
                <c:pt idx="17">
                  <c:v>0.35416666666666702</c:v>
                </c:pt>
                <c:pt idx="18">
                  <c:v>0.375</c:v>
                </c:pt>
                <c:pt idx="19">
                  <c:v>0.39583333333333298</c:v>
                </c:pt>
                <c:pt idx="20">
                  <c:v>0.41666666666666702</c:v>
                </c:pt>
                <c:pt idx="21">
                  <c:v>0.4375</c:v>
                </c:pt>
                <c:pt idx="22">
                  <c:v>0.45833333333333298</c:v>
                </c:pt>
                <c:pt idx="23">
                  <c:v>0.47916666666666702</c:v>
                </c:pt>
                <c:pt idx="24">
                  <c:v>0.5</c:v>
                </c:pt>
                <c:pt idx="25">
                  <c:v>0.52083333333333304</c:v>
                </c:pt>
                <c:pt idx="26">
                  <c:v>0.54166666666666696</c:v>
                </c:pt>
                <c:pt idx="27">
                  <c:v>0.5625</c:v>
                </c:pt>
                <c:pt idx="28">
                  <c:v>0.58333333333333304</c:v>
                </c:pt>
                <c:pt idx="29">
                  <c:v>0.60416666666666696</c:v>
                </c:pt>
                <c:pt idx="30">
                  <c:v>0.625</c:v>
                </c:pt>
                <c:pt idx="31">
                  <c:v>0.64583333333333304</c:v>
                </c:pt>
                <c:pt idx="32">
                  <c:v>0.66666666666666696</c:v>
                </c:pt>
                <c:pt idx="33">
                  <c:v>0.6875</c:v>
                </c:pt>
                <c:pt idx="34">
                  <c:v>0.70833333333333304</c:v>
                </c:pt>
                <c:pt idx="35">
                  <c:v>0.72916666666666696</c:v>
                </c:pt>
                <c:pt idx="36">
                  <c:v>0.75</c:v>
                </c:pt>
                <c:pt idx="37">
                  <c:v>0.77083333333333304</c:v>
                </c:pt>
                <c:pt idx="38">
                  <c:v>0.79166666666666696</c:v>
                </c:pt>
                <c:pt idx="39">
                  <c:v>0.8125</c:v>
                </c:pt>
                <c:pt idx="40">
                  <c:v>0.83333333333333304</c:v>
                </c:pt>
                <c:pt idx="41">
                  <c:v>0.85416666666666696</c:v>
                </c:pt>
                <c:pt idx="42">
                  <c:v>0.875</c:v>
                </c:pt>
                <c:pt idx="43">
                  <c:v>0.89583333333333304</c:v>
                </c:pt>
                <c:pt idx="44">
                  <c:v>0.91666666666666696</c:v>
                </c:pt>
                <c:pt idx="45">
                  <c:v>0.9375</c:v>
                </c:pt>
                <c:pt idx="46">
                  <c:v>0.95833333333333304</c:v>
                </c:pt>
                <c:pt idx="47">
                  <c:v>0.97916666666666696</c:v>
                </c:pt>
              </c:numCache>
            </c:numRef>
          </c:cat>
          <c:val>
            <c:numRef>
              <c:f>'Figure 23'!$C$39:$AX$39</c:f>
              <c:numCache>
                <c:formatCode>General</c:formatCode>
                <c:ptCount val="48"/>
                <c:pt idx="0">
                  <c:v>704.52010677172541</c:v>
                </c:pt>
                <c:pt idx="1">
                  <c:v>772.83569145897752</c:v>
                </c:pt>
                <c:pt idx="2">
                  <c:v>833.33396153904107</c:v>
                </c:pt>
                <c:pt idx="3">
                  <c:v>875.95972904591213</c:v>
                </c:pt>
                <c:pt idx="4">
                  <c:v>915.43849572195757</c:v>
                </c:pt>
                <c:pt idx="5">
                  <c:v>950.76555111412176</c:v>
                </c:pt>
                <c:pt idx="6">
                  <c:v>975.77623917549533</c:v>
                </c:pt>
                <c:pt idx="7">
                  <c:v>995.37615588104075</c:v>
                </c:pt>
                <c:pt idx="8">
                  <c:v>1007.8212873870225</c:v>
                </c:pt>
                <c:pt idx="9">
                  <c:v>1009.1455285090379</c:v>
                </c:pt>
                <c:pt idx="10">
                  <c:v>987.23980679322597</c:v>
                </c:pt>
                <c:pt idx="11">
                  <c:v>950.68153452974889</c:v>
                </c:pt>
                <c:pt idx="12">
                  <c:v>852.59624389457406</c:v>
                </c:pt>
                <c:pt idx="13">
                  <c:v>722.84609095828557</c:v>
                </c:pt>
                <c:pt idx="14">
                  <c:v>507.76452357161128</c:v>
                </c:pt>
                <c:pt idx="15">
                  <c:v>294.03181559118246</c:v>
                </c:pt>
                <c:pt idx="16">
                  <c:v>123.41961781345792</c:v>
                </c:pt>
                <c:pt idx="17">
                  <c:v>52.408148023434741</c:v>
                </c:pt>
                <c:pt idx="18">
                  <c:v>38.449521264738763</c:v>
                </c:pt>
                <c:pt idx="19">
                  <c:v>45.134690250257023</c:v>
                </c:pt>
                <c:pt idx="20">
                  <c:v>56.404234078828338</c:v>
                </c:pt>
                <c:pt idx="21">
                  <c:v>75.486998275356996</c:v>
                </c:pt>
                <c:pt idx="22">
                  <c:v>98.356007580924427</c:v>
                </c:pt>
                <c:pt idx="23">
                  <c:v>107.71200560197664</c:v>
                </c:pt>
                <c:pt idx="24">
                  <c:v>134.88816332888729</c:v>
                </c:pt>
                <c:pt idx="25">
                  <c:v>151.95333943415827</c:v>
                </c:pt>
                <c:pt idx="26">
                  <c:v>178.88088453210179</c:v>
                </c:pt>
                <c:pt idx="27">
                  <c:v>196.87852985079937</c:v>
                </c:pt>
                <c:pt idx="28">
                  <c:v>211.0447489586133</c:v>
                </c:pt>
                <c:pt idx="29">
                  <c:v>241.78903195835849</c:v>
                </c:pt>
                <c:pt idx="30">
                  <c:v>267.80681864199954</c:v>
                </c:pt>
                <c:pt idx="31">
                  <c:v>288.34612008635304</c:v>
                </c:pt>
                <c:pt idx="32">
                  <c:v>286.20740731497716</c:v>
                </c:pt>
                <c:pt idx="33">
                  <c:v>259.16393230208939</c:v>
                </c:pt>
                <c:pt idx="34">
                  <c:v>229.63779417651583</c:v>
                </c:pt>
                <c:pt idx="35">
                  <c:v>183.05587086336985</c:v>
                </c:pt>
                <c:pt idx="36">
                  <c:v>152.57584552855744</c:v>
                </c:pt>
                <c:pt idx="37">
                  <c:v>86.581652016739099</c:v>
                </c:pt>
                <c:pt idx="38">
                  <c:v>70.645082289185652</c:v>
                </c:pt>
                <c:pt idx="39">
                  <c:v>73.848739120677706</c:v>
                </c:pt>
                <c:pt idx="40">
                  <c:v>88.68492961125753</c:v>
                </c:pt>
                <c:pt idx="41">
                  <c:v>107.97613826648561</c:v>
                </c:pt>
                <c:pt idx="42">
                  <c:v>126.6090146298874</c:v>
                </c:pt>
                <c:pt idx="43">
                  <c:v>151.36638877012004</c:v>
                </c:pt>
                <c:pt idx="44">
                  <c:v>218.82758402549666</c:v>
                </c:pt>
                <c:pt idx="45">
                  <c:v>284.04720131437921</c:v>
                </c:pt>
                <c:pt idx="46">
                  <c:v>389.73614102441019</c:v>
                </c:pt>
                <c:pt idx="47">
                  <c:v>520.66978292530405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0ED-4DFA-B0FA-60C6E3A6D422}"/>
            </c:ext>
          </c:extLst>
        </c:ser>
        <c:ser>
          <c:idx val="7"/>
          <c:order val="7"/>
          <c:tx>
            <c:strRef>
              <c:f>'Figure 23'!$B$40</c:f>
              <c:strCache>
                <c:ptCount val="1"/>
                <c:pt idx="0">
                  <c:v>Batteries Charging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'Figure 23'!$C$10:$AX$10</c:f>
              <c:numCache>
                <c:formatCode>h:mm</c:formatCode>
                <c:ptCount val="48"/>
                <c:pt idx="0">
                  <c:v>0</c:v>
                </c:pt>
                <c:pt idx="1">
                  <c:v>2.0833333333333332E-2</c:v>
                </c:pt>
                <c:pt idx="2">
                  <c:v>4.1666666666666699E-2</c:v>
                </c:pt>
                <c:pt idx="3">
                  <c:v>6.25E-2</c:v>
                </c:pt>
                <c:pt idx="4">
                  <c:v>8.3333333333333301E-2</c:v>
                </c:pt>
                <c:pt idx="5">
                  <c:v>0.104166666666667</c:v>
                </c:pt>
                <c:pt idx="6">
                  <c:v>0.125</c:v>
                </c:pt>
                <c:pt idx="7">
                  <c:v>0.14583333333333301</c:v>
                </c:pt>
                <c:pt idx="8">
                  <c:v>0.16666666666666699</c:v>
                </c:pt>
                <c:pt idx="9">
                  <c:v>0.1875</c:v>
                </c:pt>
                <c:pt idx="10">
                  <c:v>0.20833333333333301</c:v>
                </c:pt>
                <c:pt idx="11">
                  <c:v>0.22916666666666699</c:v>
                </c:pt>
                <c:pt idx="12">
                  <c:v>0.25</c:v>
                </c:pt>
                <c:pt idx="13">
                  <c:v>0.27083333333333298</c:v>
                </c:pt>
                <c:pt idx="14">
                  <c:v>0.29166666666666702</c:v>
                </c:pt>
                <c:pt idx="15">
                  <c:v>0.3125</c:v>
                </c:pt>
                <c:pt idx="16">
                  <c:v>0.33333333333333298</c:v>
                </c:pt>
                <c:pt idx="17">
                  <c:v>0.35416666666666702</c:v>
                </c:pt>
                <c:pt idx="18">
                  <c:v>0.375</c:v>
                </c:pt>
                <c:pt idx="19">
                  <c:v>0.39583333333333298</c:v>
                </c:pt>
                <c:pt idx="20">
                  <c:v>0.41666666666666702</c:v>
                </c:pt>
                <c:pt idx="21">
                  <c:v>0.4375</c:v>
                </c:pt>
                <c:pt idx="22">
                  <c:v>0.45833333333333298</c:v>
                </c:pt>
                <c:pt idx="23">
                  <c:v>0.47916666666666702</c:v>
                </c:pt>
                <c:pt idx="24">
                  <c:v>0.5</c:v>
                </c:pt>
                <c:pt idx="25">
                  <c:v>0.52083333333333304</c:v>
                </c:pt>
                <c:pt idx="26">
                  <c:v>0.54166666666666696</c:v>
                </c:pt>
                <c:pt idx="27">
                  <c:v>0.5625</c:v>
                </c:pt>
                <c:pt idx="28">
                  <c:v>0.58333333333333304</c:v>
                </c:pt>
                <c:pt idx="29">
                  <c:v>0.60416666666666696</c:v>
                </c:pt>
                <c:pt idx="30">
                  <c:v>0.625</c:v>
                </c:pt>
                <c:pt idx="31">
                  <c:v>0.64583333333333304</c:v>
                </c:pt>
                <c:pt idx="32">
                  <c:v>0.66666666666666696</c:v>
                </c:pt>
                <c:pt idx="33">
                  <c:v>0.6875</c:v>
                </c:pt>
                <c:pt idx="34">
                  <c:v>0.70833333333333304</c:v>
                </c:pt>
                <c:pt idx="35">
                  <c:v>0.72916666666666696</c:v>
                </c:pt>
                <c:pt idx="36">
                  <c:v>0.75</c:v>
                </c:pt>
                <c:pt idx="37">
                  <c:v>0.77083333333333304</c:v>
                </c:pt>
                <c:pt idx="38">
                  <c:v>0.79166666666666696</c:v>
                </c:pt>
                <c:pt idx="39">
                  <c:v>0.8125</c:v>
                </c:pt>
                <c:pt idx="40">
                  <c:v>0.83333333333333304</c:v>
                </c:pt>
                <c:pt idx="41">
                  <c:v>0.85416666666666696</c:v>
                </c:pt>
                <c:pt idx="42">
                  <c:v>0.875</c:v>
                </c:pt>
                <c:pt idx="43">
                  <c:v>0.89583333333333304</c:v>
                </c:pt>
                <c:pt idx="44">
                  <c:v>0.91666666666666696</c:v>
                </c:pt>
                <c:pt idx="45">
                  <c:v>0.9375</c:v>
                </c:pt>
                <c:pt idx="46">
                  <c:v>0.95833333333333304</c:v>
                </c:pt>
                <c:pt idx="47">
                  <c:v>0.97916666666666696</c:v>
                </c:pt>
              </c:numCache>
            </c:numRef>
          </c:cat>
          <c:val>
            <c:numRef>
              <c:f>'Figure 23'!$C$40:$AX$40</c:f>
              <c:numCache>
                <c:formatCode>General</c:formatCode>
                <c:ptCount val="4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635.27347086780981</c:v>
                </c:pt>
                <c:pt idx="15">
                  <c:v>64.091129930529121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41.824667311119732</c:v>
                </c:pt>
                <c:pt idx="28">
                  <c:v>91.681109323629613</c:v>
                </c:pt>
                <c:pt idx="29">
                  <c:v>156.44446952057362</c:v>
                </c:pt>
                <c:pt idx="30">
                  <c:v>213.30910113546901</c:v>
                </c:pt>
                <c:pt idx="31">
                  <c:v>252.1175385072236</c:v>
                </c:pt>
                <c:pt idx="32">
                  <c:v>237.6935278144035</c:v>
                </c:pt>
                <c:pt idx="33">
                  <c:v>165.71265227032291</c:v>
                </c:pt>
                <c:pt idx="34">
                  <c:v>70.02038829180573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130.49271864239492</c:v>
                </c:pt>
                <c:pt idx="46">
                  <c:v>0</c:v>
                </c:pt>
                <c:pt idx="4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B0ED-4DFA-B0FA-60C6E3A6D422}"/>
            </c:ext>
          </c:extLst>
        </c:ser>
        <c:ser>
          <c:idx val="8"/>
          <c:order val="8"/>
          <c:tx>
            <c:strRef>
              <c:f>'Figure 23'!$B$41</c:f>
              <c:strCache>
                <c:ptCount val="1"/>
                <c:pt idx="0">
                  <c:v>Without flex</c:v>
                </c:pt>
              </c:strCache>
            </c:strRef>
          </c:tx>
          <c:spPr>
            <a:pattFill prst="wdUpDiag">
              <a:fgClr>
                <a:schemeClr val="tx1">
                  <a:lumMod val="65000"/>
                  <a:lumOff val="35000"/>
                </a:schemeClr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cat>
            <c:numRef>
              <c:f>'Figure 23'!$C$10:$AX$10</c:f>
              <c:numCache>
                <c:formatCode>h:mm</c:formatCode>
                <c:ptCount val="48"/>
                <c:pt idx="0">
                  <c:v>0</c:v>
                </c:pt>
                <c:pt idx="1">
                  <c:v>2.0833333333333332E-2</c:v>
                </c:pt>
                <c:pt idx="2">
                  <c:v>4.1666666666666699E-2</c:v>
                </c:pt>
                <c:pt idx="3">
                  <c:v>6.25E-2</c:v>
                </c:pt>
                <c:pt idx="4">
                  <c:v>8.3333333333333301E-2</c:v>
                </c:pt>
                <c:pt idx="5">
                  <c:v>0.104166666666667</c:v>
                </c:pt>
                <c:pt idx="6">
                  <c:v>0.125</c:v>
                </c:pt>
                <c:pt idx="7">
                  <c:v>0.14583333333333301</c:v>
                </c:pt>
                <c:pt idx="8">
                  <c:v>0.16666666666666699</c:v>
                </c:pt>
                <c:pt idx="9">
                  <c:v>0.1875</c:v>
                </c:pt>
                <c:pt idx="10">
                  <c:v>0.20833333333333301</c:v>
                </c:pt>
                <c:pt idx="11">
                  <c:v>0.22916666666666699</c:v>
                </c:pt>
                <c:pt idx="12">
                  <c:v>0.25</c:v>
                </c:pt>
                <c:pt idx="13">
                  <c:v>0.27083333333333298</c:v>
                </c:pt>
                <c:pt idx="14">
                  <c:v>0.29166666666666702</c:v>
                </c:pt>
                <c:pt idx="15">
                  <c:v>0.3125</c:v>
                </c:pt>
                <c:pt idx="16">
                  <c:v>0.33333333333333298</c:v>
                </c:pt>
                <c:pt idx="17">
                  <c:v>0.35416666666666702</c:v>
                </c:pt>
                <c:pt idx="18">
                  <c:v>0.375</c:v>
                </c:pt>
                <c:pt idx="19">
                  <c:v>0.39583333333333298</c:v>
                </c:pt>
                <c:pt idx="20">
                  <c:v>0.41666666666666702</c:v>
                </c:pt>
                <c:pt idx="21">
                  <c:v>0.4375</c:v>
                </c:pt>
                <c:pt idx="22">
                  <c:v>0.45833333333333298</c:v>
                </c:pt>
                <c:pt idx="23">
                  <c:v>0.47916666666666702</c:v>
                </c:pt>
                <c:pt idx="24">
                  <c:v>0.5</c:v>
                </c:pt>
                <c:pt idx="25">
                  <c:v>0.52083333333333304</c:v>
                </c:pt>
                <c:pt idx="26">
                  <c:v>0.54166666666666696</c:v>
                </c:pt>
                <c:pt idx="27">
                  <c:v>0.5625</c:v>
                </c:pt>
                <c:pt idx="28">
                  <c:v>0.58333333333333304</c:v>
                </c:pt>
                <c:pt idx="29">
                  <c:v>0.60416666666666696</c:v>
                </c:pt>
                <c:pt idx="30">
                  <c:v>0.625</c:v>
                </c:pt>
                <c:pt idx="31">
                  <c:v>0.64583333333333304</c:v>
                </c:pt>
                <c:pt idx="32">
                  <c:v>0.66666666666666696</c:v>
                </c:pt>
                <c:pt idx="33">
                  <c:v>0.6875</c:v>
                </c:pt>
                <c:pt idx="34">
                  <c:v>0.70833333333333304</c:v>
                </c:pt>
                <c:pt idx="35">
                  <c:v>0.72916666666666696</c:v>
                </c:pt>
                <c:pt idx="36">
                  <c:v>0.75</c:v>
                </c:pt>
                <c:pt idx="37">
                  <c:v>0.77083333333333304</c:v>
                </c:pt>
                <c:pt idx="38">
                  <c:v>0.79166666666666696</c:v>
                </c:pt>
                <c:pt idx="39">
                  <c:v>0.8125</c:v>
                </c:pt>
                <c:pt idx="40">
                  <c:v>0.83333333333333304</c:v>
                </c:pt>
                <c:pt idx="41">
                  <c:v>0.85416666666666696</c:v>
                </c:pt>
                <c:pt idx="42">
                  <c:v>0.875</c:v>
                </c:pt>
                <c:pt idx="43">
                  <c:v>0.89583333333333304</c:v>
                </c:pt>
                <c:pt idx="44">
                  <c:v>0.91666666666666696</c:v>
                </c:pt>
                <c:pt idx="45">
                  <c:v>0.9375</c:v>
                </c:pt>
                <c:pt idx="46">
                  <c:v>0.95833333333333304</c:v>
                </c:pt>
                <c:pt idx="47">
                  <c:v>0.97916666666666696</c:v>
                </c:pt>
              </c:numCache>
            </c:numRef>
          </c:cat>
          <c:val>
            <c:numRef>
              <c:f>'Figure 23'!$C$41:$AX$41</c:f>
              <c:numCache>
                <c:formatCode>General</c:formatCode>
                <c:ptCount val="48"/>
                <c:pt idx="0">
                  <c:v>432.34890440942581</c:v>
                </c:pt>
                <c:pt idx="1">
                  <c:v>398.64961369875891</c:v>
                </c:pt>
                <c:pt idx="2">
                  <c:v>359.55993956986833</c:v>
                </c:pt>
                <c:pt idx="3">
                  <c:v>318.02490529757944</c:v>
                </c:pt>
                <c:pt idx="4">
                  <c:v>276.83219246006064</c:v>
                </c:pt>
                <c:pt idx="5">
                  <c:v>237.20214022278381</c:v>
                </c:pt>
                <c:pt idx="6">
                  <c:v>200.02211312881019</c:v>
                </c:pt>
                <c:pt idx="7">
                  <c:v>168.15390100570067</c:v>
                </c:pt>
                <c:pt idx="8">
                  <c:v>139.84928700873584</c:v>
                </c:pt>
                <c:pt idx="9">
                  <c:v>124.85110125425793</c:v>
                </c:pt>
                <c:pt idx="10">
                  <c:v>127.6459560595425</c:v>
                </c:pt>
                <c:pt idx="11">
                  <c:v>134.74511748269654</c:v>
                </c:pt>
                <c:pt idx="12">
                  <c:v>160.57587969826133</c:v>
                </c:pt>
                <c:pt idx="13">
                  <c:v>201.00741774377286</c:v>
                </c:pt>
                <c:pt idx="14">
                  <c:v>242.26182133058634</c:v>
                </c:pt>
                <c:pt idx="15">
                  <c:v>289.06367317260185</c:v>
                </c:pt>
                <c:pt idx="16">
                  <c:v>583.25508667059125</c:v>
                </c:pt>
                <c:pt idx="17">
                  <c:v>735.89507362638778</c:v>
                </c:pt>
                <c:pt idx="18">
                  <c:v>809.77892893190165</c:v>
                </c:pt>
                <c:pt idx="19">
                  <c:v>834.22566284432992</c:v>
                </c:pt>
                <c:pt idx="20">
                  <c:v>837.16892062809075</c:v>
                </c:pt>
                <c:pt idx="21">
                  <c:v>801.34226008264079</c:v>
                </c:pt>
                <c:pt idx="22">
                  <c:v>751.80650821632389</c:v>
                </c:pt>
                <c:pt idx="23">
                  <c:v>722.35375986112308</c:v>
                </c:pt>
                <c:pt idx="24">
                  <c:v>649.66751173934495</c:v>
                </c:pt>
                <c:pt idx="25">
                  <c:v>558.00389509182924</c:v>
                </c:pt>
                <c:pt idx="26">
                  <c:v>492.28630496121013</c:v>
                </c:pt>
                <c:pt idx="27">
                  <c:v>443.92192802946573</c:v>
                </c:pt>
                <c:pt idx="28">
                  <c:v>421.54691423996394</c:v>
                </c:pt>
                <c:pt idx="29">
                  <c:v>401.80855308398918</c:v>
                </c:pt>
                <c:pt idx="30">
                  <c:v>380.22800764796983</c:v>
                </c:pt>
                <c:pt idx="31">
                  <c:v>368.02092839715681</c:v>
                </c:pt>
                <c:pt idx="32">
                  <c:v>368.32411433497975</c:v>
                </c:pt>
                <c:pt idx="33">
                  <c:v>369.18028720696532</c:v>
                </c:pt>
                <c:pt idx="34">
                  <c:v>377.34582203618726</c:v>
                </c:pt>
                <c:pt idx="35">
                  <c:v>439.18188979912202</c:v>
                </c:pt>
                <c:pt idx="36">
                  <c:v>545.82087512614112</c:v>
                </c:pt>
                <c:pt idx="37">
                  <c:v>732.92649619924737</c:v>
                </c:pt>
                <c:pt idx="38">
                  <c:v>845.7457594421976</c:v>
                </c:pt>
                <c:pt idx="39">
                  <c:v>882.35743774504238</c:v>
                </c:pt>
                <c:pt idx="40">
                  <c:v>857.22593570384424</c:v>
                </c:pt>
                <c:pt idx="41">
                  <c:v>820.98004738373902</c:v>
                </c:pt>
                <c:pt idx="42">
                  <c:v>774.25466106667534</c:v>
                </c:pt>
                <c:pt idx="43">
                  <c:v>716.93414797442392</c:v>
                </c:pt>
                <c:pt idx="44">
                  <c:v>554.9031236368653</c:v>
                </c:pt>
                <c:pt idx="45">
                  <c:v>516.52356240392464</c:v>
                </c:pt>
                <c:pt idx="46">
                  <c:v>490.16284819937891</c:v>
                </c:pt>
                <c:pt idx="47">
                  <c:v>461.98553242034603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0ED-4DFA-B0FA-60C6E3A6D4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2087057936"/>
        <c:axId val="2087050736"/>
      </c:barChart>
      <c:lineChart>
        <c:grouping val="standard"/>
        <c:varyColors val="0"/>
        <c:ser>
          <c:idx val="9"/>
          <c:order val="9"/>
          <c:tx>
            <c:strRef>
              <c:f>'Figure 23'!$B$42</c:f>
              <c:strCache>
                <c:ptCount val="1"/>
                <c:pt idx="0">
                  <c:v>Sum</c:v>
                </c:pt>
              </c:strCache>
            </c:strRef>
          </c:tx>
          <c:spPr>
            <a:ln w="28575" cap="rnd">
              <a:solidFill>
                <a:sysClr val="windowText" lastClr="000000"/>
              </a:solidFill>
              <a:round/>
            </a:ln>
            <a:effectLst/>
          </c:spPr>
          <c:marker>
            <c:symbol val="none"/>
          </c:marker>
          <c:cat>
            <c:numRef>
              <c:f>'Figure 23'!$C$10:$AX$10</c:f>
              <c:numCache>
                <c:formatCode>h:mm</c:formatCode>
                <c:ptCount val="48"/>
                <c:pt idx="0">
                  <c:v>0</c:v>
                </c:pt>
                <c:pt idx="1">
                  <c:v>2.0833333333333332E-2</c:v>
                </c:pt>
                <c:pt idx="2">
                  <c:v>4.1666666666666699E-2</c:v>
                </c:pt>
                <c:pt idx="3">
                  <c:v>6.25E-2</c:v>
                </c:pt>
                <c:pt idx="4">
                  <c:v>8.3333333333333301E-2</c:v>
                </c:pt>
                <c:pt idx="5">
                  <c:v>0.104166666666667</c:v>
                </c:pt>
                <c:pt idx="6">
                  <c:v>0.125</c:v>
                </c:pt>
                <c:pt idx="7">
                  <c:v>0.14583333333333301</c:v>
                </c:pt>
                <c:pt idx="8">
                  <c:v>0.16666666666666699</c:v>
                </c:pt>
                <c:pt idx="9">
                  <c:v>0.1875</c:v>
                </c:pt>
                <c:pt idx="10">
                  <c:v>0.20833333333333301</c:v>
                </c:pt>
                <c:pt idx="11">
                  <c:v>0.22916666666666699</c:v>
                </c:pt>
                <c:pt idx="12">
                  <c:v>0.25</c:v>
                </c:pt>
                <c:pt idx="13">
                  <c:v>0.27083333333333298</c:v>
                </c:pt>
                <c:pt idx="14">
                  <c:v>0.29166666666666702</c:v>
                </c:pt>
                <c:pt idx="15">
                  <c:v>0.3125</c:v>
                </c:pt>
                <c:pt idx="16">
                  <c:v>0.33333333333333298</c:v>
                </c:pt>
                <c:pt idx="17">
                  <c:v>0.35416666666666702</c:v>
                </c:pt>
                <c:pt idx="18">
                  <c:v>0.375</c:v>
                </c:pt>
                <c:pt idx="19">
                  <c:v>0.39583333333333298</c:v>
                </c:pt>
                <c:pt idx="20">
                  <c:v>0.41666666666666702</c:v>
                </c:pt>
                <c:pt idx="21">
                  <c:v>0.4375</c:v>
                </c:pt>
                <c:pt idx="22">
                  <c:v>0.45833333333333298</c:v>
                </c:pt>
                <c:pt idx="23">
                  <c:v>0.47916666666666702</c:v>
                </c:pt>
                <c:pt idx="24">
                  <c:v>0.5</c:v>
                </c:pt>
                <c:pt idx="25">
                  <c:v>0.52083333333333304</c:v>
                </c:pt>
                <c:pt idx="26">
                  <c:v>0.54166666666666696</c:v>
                </c:pt>
                <c:pt idx="27">
                  <c:v>0.5625</c:v>
                </c:pt>
                <c:pt idx="28">
                  <c:v>0.58333333333333304</c:v>
                </c:pt>
                <c:pt idx="29">
                  <c:v>0.60416666666666696</c:v>
                </c:pt>
                <c:pt idx="30">
                  <c:v>0.625</c:v>
                </c:pt>
                <c:pt idx="31">
                  <c:v>0.64583333333333304</c:v>
                </c:pt>
                <c:pt idx="32">
                  <c:v>0.66666666666666696</c:v>
                </c:pt>
                <c:pt idx="33">
                  <c:v>0.6875</c:v>
                </c:pt>
                <c:pt idx="34">
                  <c:v>0.70833333333333304</c:v>
                </c:pt>
                <c:pt idx="35">
                  <c:v>0.72916666666666696</c:v>
                </c:pt>
                <c:pt idx="36">
                  <c:v>0.75</c:v>
                </c:pt>
                <c:pt idx="37">
                  <c:v>0.77083333333333304</c:v>
                </c:pt>
                <c:pt idx="38">
                  <c:v>0.79166666666666696</c:v>
                </c:pt>
                <c:pt idx="39">
                  <c:v>0.8125</c:v>
                </c:pt>
                <c:pt idx="40">
                  <c:v>0.83333333333333304</c:v>
                </c:pt>
                <c:pt idx="41">
                  <c:v>0.85416666666666696</c:v>
                </c:pt>
                <c:pt idx="42">
                  <c:v>0.875</c:v>
                </c:pt>
                <c:pt idx="43">
                  <c:v>0.89583333333333304</c:v>
                </c:pt>
                <c:pt idx="44">
                  <c:v>0.91666666666666696</c:v>
                </c:pt>
                <c:pt idx="45">
                  <c:v>0.9375</c:v>
                </c:pt>
                <c:pt idx="46">
                  <c:v>0.95833333333333304</c:v>
                </c:pt>
                <c:pt idx="47">
                  <c:v>0.97916666666666696</c:v>
                </c:pt>
              </c:numCache>
            </c:numRef>
          </c:cat>
          <c:val>
            <c:numRef>
              <c:f>'Figure 23'!$C$42:$AX$42</c:f>
              <c:numCache>
                <c:formatCode>General</c:formatCode>
                <c:ptCount val="48"/>
                <c:pt idx="0">
                  <c:v>8149.4331980423103</c:v>
                </c:pt>
                <c:pt idx="1">
                  <c:v>7858.5081637768217</c:v>
                </c:pt>
                <c:pt idx="2">
                  <c:v>7624.4878475201758</c:v>
                </c:pt>
                <c:pt idx="3">
                  <c:v>7450.6407002944279</c:v>
                </c:pt>
                <c:pt idx="4">
                  <c:v>7308.9997288646491</c:v>
                </c:pt>
                <c:pt idx="5">
                  <c:v>7187.7705178148299</c:v>
                </c:pt>
                <c:pt idx="6">
                  <c:v>7102.5942248450356</c:v>
                </c:pt>
                <c:pt idx="7">
                  <c:v>7037.9089325454224</c:v>
                </c:pt>
                <c:pt idx="8">
                  <c:v>7000.1066028695632</c:v>
                </c:pt>
                <c:pt idx="9">
                  <c:v>7002.4654664393338</c:v>
                </c:pt>
                <c:pt idx="10">
                  <c:v>7090.7163937401474</c:v>
                </c:pt>
                <c:pt idx="11">
                  <c:v>7231.5539839678931</c:v>
                </c:pt>
                <c:pt idx="12">
                  <c:v>7599.7334793866194</c:v>
                </c:pt>
                <c:pt idx="13">
                  <c:v>8094.767182849153</c:v>
                </c:pt>
                <c:pt idx="14">
                  <c:v>9559.8974750185189</c:v>
                </c:pt>
                <c:pt idx="15">
                  <c:v>9840.8694563389163</c:v>
                </c:pt>
                <c:pt idx="16">
                  <c:v>10243.484525271675</c:v>
                </c:pt>
                <c:pt idx="17">
                  <c:v>10459.620088416801</c:v>
                </c:pt>
                <c:pt idx="18">
                  <c:v>10494.466020640333</c:v>
                </c:pt>
                <c:pt idx="19">
                  <c:v>10480.441711830852</c:v>
                </c:pt>
                <c:pt idx="20">
                  <c:v>10444.782174213642</c:v>
                </c:pt>
                <c:pt idx="21">
                  <c:v>10391.79417083581</c:v>
                </c:pt>
                <c:pt idx="22">
                  <c:v>10334.38231013073</c:v>
                </c:pt>
                <c:pt idx="23">
                  <c:v>10307.403604540712</c:v>
                </c:pt>
                <c:pt idx="24">
                  <c:v>10254.306457482377</c:v>
                </c:pt>
                <c:pt idx="25">
                  <c:v>10232.242216615068</c:v>
                </c:pt>
                <c:pt idx="26">
                  <c:v>10165.96874733752</c:v>
                </c:pt>
                <c:pt idx="27">
                  <c:v>10142.541658492992</c:v>
                </c:pt>
                <c:pt idx="28">
                  <c:v>10123.547628541726</c:v>
                </c:pt>
                <c:pt idx="29">
                  <c:v>10079.841618978306</c:v>
                </c:pt>
                <c:pt idx="30">
                  <c:v>10042.361517065337</c:v>
                </c:pt>
                <c:pt idx="31">
                  <c:v>10012.53131112391</c:v>
                </c:pt>
                <c:pt idx="32">
                  <c:v>10014.819845013209</c:v>
                </c:pt>
                <c:pt idx="33">
                  <c:v>10070.419825053334</c:v>
                </c:pt>
                <c:pt idx="34">
                  <c:v>10120.492562500396</c:v>
                </c:pt>
                <c:pt idx="35">
                  <c:v>10202.012004193464</c:v>
                </c:pt>
                <c:pt idx="36">
                  <c:v>10259.322190202343</c:v>
                </c:pt>
                <c:pt idx="37">
                  <c:v>10412.489346369379</c:v>
                </c:pt>
                <c:pt idx="38">
                  <c:v>10421.812943851884</c:v>
                </c:pt>
                <c:pt idx="39">
                  <c:v>10418.085891216973</c:v>
                </c:pt>
                <c:pt idx="40">
                  <c:v>10403.923840976868</c:v>
                </c:pt>
                <c:pt idx="41">
                  <c:v>10371.73694773665</c:v>
                </c:pt>
                <c:pt idx="42">
                  <c:v>10341.839400329027</c:v>
                </c:pt>
                <c:pt idx="43">
                  <c:v>10292.630313520573</c:v>
                </c:pt>
                <c:pt idx="44">
                  <c:v>10142.244731272818</c:v>
                </c:pt>
                <c:pt idx="45">
                  <c:v>9996.4268873307683</c:v>
                </c:pt>
                <c:pt idx="46">
                  <c:v>9447.4604774617947</c:v>
                </c:pt>
                <c:pt idx="47">
                  <c:v>8925.2632954554738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0ED-4DFA-B0FA-60C6E3A6D4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87057936"/>
        <c:axId val="2087050736"/>
      </c:lineChart>
      <c:catAx>
        <c:axId val="2087057936"/>
        <c:scaling>
          <c:orientation val="minMax"/>
        </c:scaling>
        <c:delete val="0"/>
        <c:axPos val="b"/>
        <c:numFmt formatCode="h:mm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87050736"/>
        <c:crosses val="autoZero"/>
        <c:auto val="1"/>
        <c:lblAlgn val="ctr"/>
        <c:lblOffset val="100"/>
        <c:noMultiLvlLbl val="0"/>
      </c:catAx>
      <c:valAx>
        <c:axId val="2087050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/>
                  <a:t>MW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870579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'Figure 23'!$C$50</c:f>
          <c:strCache>
            <c:ptCount val="1"/>
            <c:pt idx="0">
              <c:v>(c) Global Green Rush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'Figure 23'!$B$55</c:f>
              <c:strCache>
                <c:ptCount val="1"/>
                <c:pt idx="0">
                  <c:v>Batteries Discharging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'Figure 23'!$C$10:$AX$10</c:f>
              <c:numCache>
                <c:formatCode>h:mm</c:formatCode>
                <c:ptCount val="48"/>
                <c:pt idx="0">
                  <c:v>0</c:v>
                </c:pt>
                <c:pt idx="1">
                  <c:v>2.0833333333333332E-2</c:v>
                </c:pt>
                <c:pt idx="2">
                  <c:v>4.1666666666666699E-2</c:v>
                </c:pt>
                <c:pt idx="3">
                  <c:v>6.25E-2</c:v>
                </c:pt>
                <c:pt idx="4">
                  <c:v>8.3333333333333301E-2</c:v>
                </c:pt>
                <c:pt idx="5">
                  <c:v>0.104166666666667</c:v>
                </c:pt>
                <c:pt idx="6">
                  <c:v>0.125</c:v>
                </c:pt>
                <c:pt idx="7">
                  <c:v>0.14583333333333301</c:v>
                </c:pt>
                <c:pt idx="8">
                  <c:v>0.16666666666666699</c:v>
                </c:pt>
                <c:pt idx="9">
                  <c:v>0.1875</c:v>
                </c:pt>
                <c:pt idx="10">
                  <c:v>0.20833333333333301</c:v>
                </c:pt>
                <c:pt idx="11">
                  <c:v>0.22916666666666699</c:v>
                </c:pt>
                <c:pt idx="12">
                  <c:v>0.25</c:v>
                </c:pt>
                <c:pt idx="13">
                  <c:v>0.27083333333333298</c:v>
                </c:pt>
                <c:pt idx="14">
                  <c:v>0.29166666666666702</c:v>
                </c:pt>
                <c:pt idx="15">
                  <c:v>0.3125</c:v>
                </c:pt>
                <c:pt idx="16">
                  <c:v>0.33333333333333298</c:v>
                </c:pt>
                <c:pt idx="17">
                  <c:v>0.35416666666666702</c:v>
                </c:pt>
                <c:pt idx="18">
                  <c:v>0.375</c:v>
                </c:pt>
                <c:pt idx="19">
                  <c:v>0.39583333333333298</c:v>
                </c:pt>
                <c:pt idx="20">
                  <c:v>0.41666666666666702</c:v>
                </c:pt>
                <c:pt idx="21">
                  <c:v>0.4375</c:v>
                </c:pt>
                <c:pt idx="22">
                  <c:v>0.45833333333333298</c:v>
                </c:pt>
                <c:pt idx="23">
                  <c:v>0.47916666666666702</c:v>
                </c:pt>
                <c:pt idx="24">
                  <c:v>0.5</c:v>
                </c:pt>
                <c:pt idx="25">
                  <c:v>0.52083333333333304</c:v>
                </c:pt>
                <c:pt idx="26">
                  <c:v>0.54166666666666696</c:v>
                </c:pt>
                <c:pt idx="27">
                  <c:v>0.5625</c:v>
                </c:pt>
                <c:pt idx="28">
                  <c:v>0.58333333333333304</c:v>
                </c:pt>
                <c:pt idx="29">
                  <c:v>0.60416666666666696</c:v>
                </c:pt>
                <c:pt idx="30">
                  <c:v>0.625</c:v>
                </c:pt>
                <c:pt idx="31">
                  <c:v>0.64583333333333304</c:v>
                </c:pt>
                <c:pt idx="32">
                  <c:v>0.66666666666666696</c:v>
                </c:pt>
                <c:pt idx="33">
                  <c:v>0.6875</c:v>
                </c:pt>
                <c:pt idx="34">
                  <c:v>0.70833333333333304</c:v>
                </c:pt>
                <c:pt idx="35">
                  <c:v>0.72916666666666696</c:v>
                </c:pt>
                <c:pt idx="36">
                  <c:v>0.75</c:v>
                </c:pt>
                <c:pt idx="37">
                  <c:v>0.77083333333333304</c:v>
                </c:pt>
                <c:pt idx="38">
                  <c:v>0.79166666666666696</c:v>
                </c:pt>
                <c:pt idx="39">
                  <c:v>0.8125</c:v>
                </c:pt>
                <c:pt idx="40">
                  <c:v>0.83333333333333304</c:v>
                </c:pt>
                <c:pt idx="41">
                  <c:v>0.85416666666666696</c:v>
                </c:pt>
                <c:pt idx="42">
                  <c:v>0.875</c:v>
                </c:pt>
                <c:pt idx="43">
                  <c:v>0.89583333333333304</c:v>
                </c:pt>
                <c:pt idx="44">
                  <c:v>0.91666666666666696</c:v>
                </c:pt>
                <c:pt idx="45">
                  <c:v>0.9375</c:v>
                </c:pt>
                <c:pt idx="46">
                  <c:v>0.95833333333333304</c:v>
                </c:pt>
                <c:pt idx="47">
                  <c:v>0.97916666666666696</c:v>
                </c:pt>
              </c:numCache>
            </c:numRef>
          </c:cat>
          <c:val>
            <c:numRef>
              <c:f>'Figure 23'!$C$55:$AX$55</c:f>
              <c:numCache>
                <c:formatCode>General</c:formatCode>
                <c:ptCount val="4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-174.00555923619032</c:v>
                </c:pt>
                <c:pt idx="17">
                  <c:v>-294.22465132251182</c:v>
                </c:pt>
                <c:pt idx="18">
                  <c:v>-320.25789356637017</c:v>
                </c:pt>
                <c:pt idx="19">
                  <c:v>-298.30087424082467</c:v>
                </c:pt>
                <c:pt idx="20">
                  <c:v>-297.03865670088129</c:v>
                </c:pt>
                <c:pt idx="21">
                  <c:v>-270.72189233214948</c:v>
                </c:pt>
                <c:pt idx="22">
                  <c:v>-207.6107753292313</c:v>
                </c:pt>
                <c:pt idx="23">
                  <c:v>-181.03494354455398</c:v>
                </c:pt>
                <c:pt idx="24">
                  <c:v>-134.25168022679603</c:v>
                </c:pt>
                <c:pt idx="25">
                  <c:v>-69.051975232172524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-75.250531550332681</c:v>
                </c:pt>
                <c:pt idx="37">
                  <c:v>-259.13924365480506</c:v>
                </c:pt>
                <c:pt idx="38">
                  <c:v>-344.24235092424362</c:v>
                </c:pt>
                <c:pt idx="39">
                  <c:v>-353.53486491845041</c:v>
                </c:pt>
                <c:pt idx="40">
                  <c:v>-323.18456818952654</c:v>
                </c:pt>
                <c:pt idx="41">
                  <c:v>-306.37768100276799</c:v>
                </c:pt>
                <c:pt idx="42">
                  <c:v>-267.59918607610126</c:v>
                </c:pt>
                <c:pt idx="43">
                  <c:v>-215.51949186514173</c:v>
                </c:pt>
                <c:pt idx="44">
                  <c:v>-75.330331835943198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FF-4A08-87DB-4F7DBE6B99B0}"/>
            </c:ext>
          </c:extLst>
        </c:ser>
        <c:ser>
          <c:idx val="1"/>
          <c:order val="1"/>
          <c:tx>
            <c:strRef>
              <c:f>'Figure 23'!$B$56</c:f>
              <c:strCache>
                <c:ptCount val="1"/>
                <c:pt idx="0">
                  <c:v>Base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'Figure 23'!$C$10:$AX$10</c:f>
              <c:numCache>
                <c:formatCode>h:mm</c:formatCode>
                <c:ptCount val="48"/>
                <c:pt idx="0">
                  <c:v>0</c:v>
                </c:pt>
                <c:pt idx="1">
                  <c:v>2.0833333333333332E-2</c:v>
                </c:pt>
                <c:pt idx="2">
                  <c:v>4.1666666666666699E-2</c:v>
                </c:pt>
                <c:pt idx="3">
                  <c:v>6.25E-2</c:v>
                </c:pt>
                <c:pt idx="4">
                  <c:v>8.3333333333333301E-2</c:v>
                </c:pt>
                <c:pt idx="5">
                  <c:v>0.104166666666667</c:v>
                </c:pt>
                <c:pt idx="6">
                  <c:v>0.125</c:v>
                </c:pt>
                <c:pt idx="7">
                  <c:v>0.14583333333333301</c:v>
                </c:pt>
                <c:pt idx="8">
                  <c:v>0.16666666666666699</c:v>
                </c:pt>
                <c:pt idx="9">
                  <c:v>0.1875</c:v>
                </c:pt>
                <c:pt idx="10">
                  <c:v>0.20833333333333301</c:v>
                </c:pt>
                <c:pt idx="11">
                  <c:v>0.22916666666666699</c:v>
                </c:pt>
                <c:pt idx="12">
                  <c:v>0.25</c:v>
                </c:pt>
                <c:pt idx="13">
                  <c:v>0.27083333333333298</c:v>
                </c:pt>
                <c:pt idx="14">
                  <c:v>0.29166666666666702</c:v>
                </c:pt>
                <c:pt idx="15">
                  <c:v>0.3125</c:v>
                </c:pt>
                <c:pt idx="16">
                  <c:v>0.33333333333333298</c:v>
                </c:pt>
                <c:pt idx="17">
                  <c:v>0.35416666666666702</c:v>
                </c:pt>
                <c:pt idx="18">
                  <c:v>0.375</c:v>
                </c:pt>
                <c:pt idx="19">
                  <c:v>0.39583333333333298</c:v>
                </c:pt>
                <c:pt idx="20">
                  <c:v>0.41666666666666702</c:v>
                </c:pt>
                <c:pt idx="21">
                  <c:v>0.4375</c:v>
                </c:pt>
                <c:pt idx="22">
                  <c:v>0.45833333333333298</c:v>
                </c:pt>
                <c:pt idx="23">
                  <c:v>0.47916666666666702</c:v>
                </c:pt>
                <c:pt idx="24">
                  <c:v>0.5</c:v>
                </c:pt>
                <c:pt idx="25">
                  <c:v>0.52083333333333304</c:v>
                </c:pt>
                <c:pt idx="26">
                  <c:v>0.54166666666666696</c:v>
                </c:pt>
                <c:pt idx="27">
                  <c:v>0.5625</c:v>
                </c:pt>
                <c:pt idx="28">
                  <c:v>0.58333333333333304</c:v>
                </c:pt>
                <c:pt idx="29">
                  <c:v>0.60416666666666696</c:v>
                </c:pt>
                <c:pt idx="30">
                  <c:v>0.625</c:v>
                </c:pt>
                <c:pt idx="31">
                  <c:v>0.64583333333333304</c:v>
                </c:pt>
                <c:pt idx="32">
                  <c:v>0.66666666666666696</c:v>
                </c:pt>
                <c:pt idx="33">
                  <c:v>0.6875</c:v>
                </c:pt>
                <c:pt idx="34">
                  <c:v>0.70833333333333304</c:v>
                </c:pt>
                <c:pt idx="35">
                  <c:v>0.72916666666666696</c:v>
                </c:pt>
                <c:pt idx="36">
                  <c:v>0.75</c:v>
                </c:pt>
                <c:pt idx="37">
                  <c:v>0.77083333333333304</c:v>
                </c:pt>
                <c:pt idx="38">
                  <c:v>0.79166666666666696</c:v>
                </c:pt>
                <c:pt idx="39">
                  <c:v>0.8125</c:v>
                </c:pt>
                <c:pt idx="40">
                  <c:v>0.83333333333333304</c:v>
                </c:pt>
                <c:pt idx="41">
                  <c:v>0.85416666666666696</c:v>
                </c:pt>
                <c:pt idx="42">
                  <c:v>0.875</c:v>
                </c:pt>
                <c:pt idx="43">
                  <c:v>0.89583333333333304</c:v>
                </c:pt>
                <c:pt idx="44">
                  <c:v>0.91666666666666696</c:v>
                </c:pt>
                <c:pt idx="45">
                  <c:v>0.9375</c:v>
                </c:pt>
                <c:pt idx="46">
                  <c:v>0.95833333333333304</c:v>
                </c:pt>
                <c:pt idx="47">
                  <c:v>0.97916666666666696</c:v>
                </c:pt>
              </c:numCache>
            </c:numRef>
          </c:cat>
          <c:val>
            <c:numRef>
              <c:f>'Figure 23'!$C$56:$AX$56</c:f>
              <c:numCache>
                <c:formatCode>#,##0</c:formatCode>
                <c:ptCount val="48"/>
                <c:pt idx="0">
                  <c:v>6772.78212785903</c:v>
                </c:pt>
                <c:pt idx="1">
                  <c:v>6388.9615594195429</c:v>
                </c:pt>
                <c:pt idx="2">
                  <c:v>6069.9567546909293</c:v>
                </c:pt>
                <c:pt idx="3">
                  <c:v>5853.3015370853327</c:v>
                </c:pt>
                <c:pt idx="4">
                  <c:v>5673.3474664268388</c:v>
                </c:pt>
                <c:pt idx="5">
                  <c:v>5531.8788965360354</c:v>
                </c:pt>
                <c:pt idx="6">
                  <c:v>5430.338808299588</c:v>
                </c:pt>
                <c:pt idx="7">
                  <c:v>5372.1557509043223</c:v>
                </c:pt>
                <c:pt idx="8">
                  <c:v>5350.4234294859361</c:v>
                </c:pt>
                <c:pt idx="9">
                  <c:v>5346.9862044572174</c:v>
                </c:pt>
                <c:pt idx="10">
                  <c:v>5421.9632073117718</c:v>
                </c:pt>
                <c:pt idx="11">
                  <c:v>5549.9082979446266</c:v>
                </c:pt>
                <c:pt idx="12">
                  <c:v>5871.50731409744</c:v>
                </c:pt>
                <c:pt idx="13">
                  <c:v>6375.0647876931625</c:v>
                </c:pt>
                <c:pt idx="14">
                  <c:v>7256.6532507270695</c:v>
                </c:pt>
                <c:pt idx="15">
                  <c:v>8191.7755559472598</c:v>
                </c:pt>
                <c:pt idx="16">
                  <c:v>8951.2412212556937</c:v>
                </c:pt>
                <c:pt idx="17">
                  <c:v>9161.0442295586945</c:v>
                </c:pt>
                <c:pt idx="18">
                  <c:v>9133.1815494801176</c:v>
                </c:pt>
                <c:pt idx="19">
                  <c:v>9056.6939406475631</c:v>
                </c:pt>
                <c:pt idx="20">
                  <c:v>8997.2188010225618</c:v>
                </c:pt>
                <c:pt idx="21">
                  <c:v>8916.4578841821603</c:v>
                </c:pt>
                <c:pt idx="22">
                  <c:v>8819.8330466501084</c:v>
                </c:pt>
                <c:pt idx="23">
                  <c:v>8740.6709871552121</c:v>
                </c:pt>
                <c:pt idx="24">
                  <c:v>8646.5283912001942</c:v>
                </c:pt>
                <c:pt idx="25">
                  <c:v>8528.6313665881244</c:v>
                </c:pt>
                <c:pt idx="26">
                  <c:v>8343.7211366465144</c:v>
                </c:pt>
                <c:pt idx="27">
                  <c:v>8157.6609362777263</c:v>
                </c:pt>
                <c:pt idx="28">
                  <c:v>8056.3238103738731</c:v>
                </c:pt>
                <c:pt idx="29">
                  <c:v>7949.437350657975</c:v>
                </c:pt>
                <c:pt idx="30">
                  <c:v>7828.5664246689303</c:v>
                </c:pt>
                <c:pt idx="31">
                  <c:v>7775.109827576166</c:v>
                </c:pt>
                <c:pt idx="32">
                  <c:v>7801.6354905696116</c:v>
                </c:pt>
                <c:pt idx="33">
                  <c:v>7979.1503922749062</c:v>
                </c:pt>
                <c:pt idx="34">
                  <c:v>8186.4226008457581</c:v>
                </c:pt>
                <c:pt idx="35">
                  <c:v>8447.2381285521296</c:v>
                </c:pt>
                <c:pt idx="36">
                  <c:v>8779.2405898687557</c:v>
                </c:pt>
                <c:pt idx="37">
                  <c:v>9102.9748332509844</c:v>
                </c:pt>
                <c:pt idx="38">
                  <c:v>9292.4021923253422</c:v>
                </c:pt>
                <c:pt idx="39">
                  <c:v>9267.6639253010999</c:v>
                </c:pt>
                <c:pt idx="40">
                  <c:v>9154.6219746369425</c:v>
                </c:pt>
                <c:pt idx="41">
                  <c:v>9087.9747709882849</c:v>
                </c:pt>
                <c:pt idx="42">
                  <c:v>9050.4785921247021</c:v>
                </c:pt>
                <c:pt idx="43">
                  <c:v>9005.2914720426597</c:v>
                </c:pt>
                <c:pt idx="44">
                  <c:v>8719.5844852677837</c:v>
                </c:pt>
                <c:pt idx="45">
                  <c:v>8240.6922179279791</c:v>
                </c:pt>
                <c:pt idx="46">
                  <c:v>7646.7661677010401</c:v>
                </c:pt>
                <c:pt idx="47">
                  <c:v>7103.4661962762257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8FF-4A08-87DB-4F7DBE6B99B0}"/>
            </c:ext>
          </c:extLst>
        </c:ser>
        <c:ser>
          <c:idx val="2"/>
          <c:order val="2"/>
          <c:tx>
            <c:strRef>
              <c:f>'Figure 23'!$B$57</c:f>
              <c:strCache>
                <c:ptCount val="1"/>
                <c:pt idx="0">
                  <c:v>Customer Steps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'Figure 23'!$C$10:$AX$10</c:f>
              <c:numCache>
                <c:formatCode>h:mm</c:formatCode>
                <c:ptCount val="48"/>
                <c:pt idx="0">
                  <c:v>0</c:v>
                </c:pt>
                <c:pt idx="1">
                  <c:v>2.0833333333333332E-2</c:v>
                </c:pt>
                <c:pt idx="2">
                  <c:v>4.1666666666666699E-2</c:v>
                </c:pt>
                <c:pt idx="3">
                  <c:v>6.25E-2</c:v>
                </c:pt>
                <c:pt idx="4">
                  <c:v>8.3333333333333301E-2</c:v>
                </c:pt>
                <c:pt idx="5">
                  <c:v>0.104166666666667</c:v>
                </c:pt>
                <c:pt idx="6">
                  <c:v>0.125</c:v>
                </c:pt>
                <c:pt idx="7">
                  <c:v>0.14583333333333301</c:v>
                </c:pt>
                <c:pt idx="8">
                  <c:v>0.16666666666666699</c:v>
                </c:pt>
                <c:pt idx="9">
                  <c:v>0.1875</c:v>
                </c:pt>
                <c:pt idx="10">
                  <c:v>0.20833333333333301</c:v>
                </c:pt>
                <c:pt idx="11">
                  <c:v>0.22916666666666699</c:v>
                </c:pt>
                <c:pt idx="12">
                  <c:v>0.25</c:v>
                </c:pt>
                <c:pt idx="13">
                  <c:v>0.27083333333333298</c:v>
                </c:pt>
                <c:pt idx="14">
                  <c:v>0.29166666666666702</c:v>
                </c:pt>
                <c:pt idx="15">
                  <c:v>0.3125</c:v>
                </c:pt>
                <c:pt idx="16">
                  <c:v>0.33333333333333298</c:v>
                </c:pt>
                <c:pt idx="17">
                  <c:v>0.35416666666666702</c:v>
                </c:pt>
                <c:pt idx="18">
                  <c:v>0.375</c:v>
                </c:pt>
                <c:pt idx="19">
                  <c:v>0.39583333333333298</c:v>
                </c:pt>
                <c:pt idx="20">
                  <c:v>0.41666666666666702</c:v>
                </c:pt>
                <c:pt idx="21">
                  <c:v>0.4375</c:v>
                </c:pt>
                <c:pt idx="22">
                  <c:v>0.45833333333333298</c:v>
                </c:pt>
                <c:pt idx="23">
                  <c:v>0.47916666666666702</c:v>
                </c:pt>
                <c:pt idx="24">
                  <c:v>0.5</c:v>
                </c:pt>
                <c:pt idx="25">
                  <c:v>0.52083333333333304</c:v>
                </c:pt>
                <c:pt idx="26">
                  <c:v>0.54166666666666696</c:v>
                </c:pt>
                <c:pt idx="27">
                  <c:v>0.5625</c:v>
                </c:pt>
                <c:pt idx="28">
                  <c:v>0.58333333333333304</c:v>
                </c:pt>
                <c:pt idx="29">
                  <c:v>0.60416666666666696</c:v>
                </c:pt>
                <c:pt idx="30">
                  <c:v>0.625</c:v>
                </c:pt>
                <c:pt idx="31">
                  <c:v>0.64583333333333304</c:v>
                </c:pt>
                <c:pt idx="32">
                  <c:v>0.66666666666666696</c:v>
                </c:pt>
                <c:pt idx="33">
                  <c:v>0.6875</c:v>
                </c:pt>
                <c:pt idx="34">
                  <c:v>0.70833333333333304</c:v>
                </c:pt>
                <c:pt idx="35">
                  <c:v>0.72916666666666696</c:v>
                </c:pt>
                <c:pt idx="36">
                  <c:v>0.75</c:v>
                </c:pt>
                <c:pt idx="37">
                  <c:v>0.77083333333333304</c:v>
                </c:pt>
                <c:pt idx="38">
                  <c:v>0.79166666666666696</c:v>
                </c:pt>
                <c:pt idx="39">
                  <c:v>0.8125</c:v>
                </c:pt>
                <c:pt idx="40">
                  <c:v>0.83333333333333304</c:v>
                </c:pt>
                <c:pt idx="41">
                  <c:v>0.85416666666666696</c:v>
                </c:pt>
                <c:pt idx="42">
                  <c:v>0.875</c:v>
                </c:pt>
                <c:pt idx="43">
                  <c:v>0.89583333333333304</c:v>
                </c:pt>
                <c:pt idx="44">
                  <c:v>0.91666666666666696</c:v>
                </c:pt>
                <c:pt idx="45">
                  <c:v>0.9375</c:v>
                </c:pt>
                <c:pt idx="46">
                  <c:v>0.95833333333333304</c:v>
                </c:pt>
                <c:pt idx="47">
                  <c:v>0.97916666666666696</c:v>
                </c:pt>
              </c:numCache>
            </c:numRef>
          </c:cat>
          <c:val>
            <c:numRef>
              <c:f>'Figure 23'!$C$57:$AX$57</c:f>
              <c:numCache>
                <c:formatCode>#,##0</c:formatCode>
                <c:ptCount val="48"/>
                <c:pt idx="0">
                  <c:v>748.9340852511051</c:v>
                </c:pt>
                <c:pt idx="1">
                  <c:v>740.51526067559814</c:v>
                </c:pt>
                <c:pt idx="2">
                  <c:v>740.70472244193502</c:v>
                </c:pt>
                <c:pt idx="3">
                  <c:v>732.03869606596732</c:v>
                </c:pt>
                <c:pt idx="4">
                  <c:v>732.83751712082517</c:v>
                </c:pt>
                <c:pt idx="5">
                  <c:v>734.83619323669632</c:v>
                </c:pt>
                <c:pt idx="6">
                  <c:v>739.66630673653469</c:v>
                </c:pt>
                <c:pt idx="7">
                  <c:v>743.21229054668731</c:v>
                </c:pt>
                <c:pt idx="8">
                  <c:v>751.7031625846289</c:v>
                </c:pt>
                <c:pt idx="9">
                  <c:v>765.04569847036225</c:v>
                </c:pt>
                <c:pt idx="10">
                  <c:v>793.14138921809467</c:v>
                </c:pt>
                <c:pt idx="11">
                  <c:v>834.00780970814492</c:v>
                </c:pt>
                <c:pt idx="12">
                  <c:v>935.8677798037769</c:v>
                </c:pt>
                <c:pt idx="13">
                  <c:v>1025.0724782456198</c:v>
                </c:pt>
                <c:pt idx="14">
                  <c:v>1111.0121267600205</c:v>
                </c:pt>
                <c:pt idx="15">
                  <c:v>1152.2909010299325</c:v>
                </c:pt>
                <c:pt idx="16">
                  <c:v>1185.2448710354488</c:v>
                </c:pt>
                <c:pt idx="17">
                  <c:v>1212.9432219535117</c:v>
                </c:pt>
                <c:pt idx="18">
                  <c:v>1221.9026011382227</c:v>
                </c:pt>
                <c:pt idx="19">
                  <c:v>1233.4941289952003</c:v>
                </c:pt>
                <c:pt idx="20">
                  <c:v>1240.2454248716308</c:v>
                </c:pt>
                <c:pt idx="21">
                  <c:v>1230.9217046612794</c:v>
                </c:pt>
                <c:pt idx="22">
                  <c:v>1231.7274249958643</c:v>
                </c:pt>
                <c:pt idx="23">
                  <c:v>1244.1269717594375</c:v>
                </c:pt>
                <c:pt idx="24">
                  <c:v>1254.3167911136484</c:v>
                </c:pt>
                <c:pt idx="25">
                  <c:v>1262.3259845518783</c:v>
                </c:pt>
                <c:pt idx="26">
                  <c:v>1274.383167167166</c:v>
                </c:pt>
                <c:pt idx="27">
                  <c:v>1269.7672971500242</c:v>
                </c:pt>
                <c:pt idx="28">
                  <c:v>1264.4065623966137</c:v>
                </c:pt>
                <c:pt idx="29">
                  <c:v>1261.2529674582124</c:v>
                </c:pt>
                <c:pt idx="30">
                  <c:v>1255.9951162951049</c:v>
                </c:pt>
                <c:pt idx="31">
                  <c:v>1249.7074689629203</c:v>
                </c:pt>
                <c:pt idx="32">
                  <c:v>1237.3619109418357</c:v>
                </c:pt>
                <c:pt idx="33">
                  <c:v>1215.9551947647462</c:v>
                </c:pt>
                <c:pt idx="34">
                  <c:v>1187.978157614479</c:v>
                </c:pt>
                <c:pt idx="35">
                  <c:v>1160.9745728100238</c:v>
                </c:pt>
                <c:pt idx="36">
                  <c:v>1089.2377674777431</c:v>
                </c:pt>
                <c:pt idx="37">
                  <c:v>1020.820985966621</c:v>
                </c:pt>
                <c:pt idx="38">
                  <c:v>965.75913064767826</c:v>
                </c:pt>
                <c:pt idx="39">
                  <c:v>941.78547533748849</c:v>
                </c:pt>
                <c:pt idx="40">
                  <c:v>920.91206349491915</c:v>
                </c:pt>
                <c:pt idx="41">
                  <c:v>901.45852686708861</c:v>
                </c:pt>
                <c:pt idx="42">
                  <c:v>866.90770896111837</c:v>
                </c:pt>
                <c:pt idx="43">
                  <c:v>837.87466604701797</c:v>
                </c:pt>
                <c:pt idx="44">
                  <c:v>805.74450611683278</c:v>
                </c:pt>
                <c:pt idx="45">
                  <c:v>792.69515012960744</c:v>
                </c:pt>
                <c:pt idx="46">
                  <c:v>791.41257326390939</c:v>
                </c:pt>
                <c:pt idx="47">
                  <c:v>779.78535313538305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8FF-4A08-87DB-4F7DBE6B99B0}"/>
            </c:ext>
          </c:extLst>
        </c:ser>
        <c:ser>
          <c:idx val="3"/>
          <c:order val="3"/>
          <c:tx>
            <c:strRef>
              <c:f>'Figure 23'!$B$58</c:f>
              <c:strCache>
                <c:ptCount val="1"/>
                <c:pt idx="0">
                  <c:v>Electrified Heat Load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'Figure 23'!$C$10:$AX$10</c:f>
              <c:numCache>
                <c:formatCode>h:mm</c:formatCode>
                <c:ptCount val="48"/>
                <c:pt idx="0">
                  <c:v>0</c:v>
                </c:pt>
                <c:pt idx="1">
                  <c:v>2.0833333333333332E-2</c:v>
                </c:pt>
                <c:pt idx="2">
                  <c:v>4.1666666666666699E-2</c:v>
                </c:pt>
                <c:pt idx="3">
                  <c:v>6.25E-2</c:v>
                </c:pt>
                <c:pt idx="4">
                  <c:v>8.3333333333333301E-2</c:v>
                </c:pt>
                <c:pt idx="5">
                  <c:v>0.104166666666667</c:v>
                </c:pt>
                <c:pt idx="6">
                  <c:v>0.125</c:v>
                </c:pt>
                <c:pt idx="7">
                  <c:v>0.14583333333333301</c:v>
                </c:pt>
                <c:pt idx="8">
                  <c:v>0.16666666666666699</c:v>
                </c:pt>
                <c:pt idx="9">
                  <c:v>0.1875</c:v>
                </c:pt>
                <c:pt idx="10">
                  <c:v>0.20833333333333301</c:v>
                </c:pt>
                <c:pt idx="11">
                  <c:v>0.22916666666666699</c:v>
                </c:pt>
                <c:pt idx="12">
                  <c:v>0.25</c:v>
                </c:pt>
                <c:pt idx="13">
                  <c:v>0.27083333333333298</c:v>
                </c:pt>
                <c:pt idx="14">
                  <c:v>0.29166666666666702</c:v>
                </c:pt>
                <c:pt idx="15">
                  <c:v>0.3125</c:v>
                </c:pt>
                <c:pt idx="16">
                  <c:v>0.33333333333333298</c:v>
                </c:pt>
                <c:pt idx="17">
                  <c:v>0.35416666666666702</c:v>
                </c:pt>
                <c:pt idx="18">
                  <c:v>0.375</c:v>
                </c:pt>
                <c:pt idx="19">
                  <c:v>0.39583333333333298</c:v>
                </c:pt>
                <c:pt idx="20">
                  <c:v>0.41666666666666702</c:v>
                </c:pt>
                <c:pt idx="21">
                  <c:v>0.4375</c:v>
                </c:pt>
                <c:pt idx="22">
                  <c:v>0.45833333333333298</c:v>
                </c:pt>
                <c:pt idx="23">
                  <c:v>0.47916666666666702</c:v>
                </c:pt>
                <c:pt idx="24">
                  <c:v>0.5</c:v>
                </c:pt>
                <c:pt idx="25">
                  <c:v>0.52083333333333304</c:v>
                </c:pt>
                <c:pt idx="26">
                  <c:v>0.54166666666666696</c:v>
                </c:pt>
                <c:pt idx="27">
                  <c:v>0.5625</c:v>
                </c:pt>
                <c:pt idx="28">
                  <c:v>0.58333333333333304</c:v>
                </c:pt>
                <c:pt idx="29">
                  <c:v>0.60416666666666696</c:v>
                </c:pt>
                <c:pt idx="30">
                  <c:v>0.625</c:v>
                </c:pt>
                <c:pt idx="31">
                  <c:v>0.64583333333333304</c:v>
                </c:pt>
                <c:pt idx="32">
                  <c:v>0.66666666666666696</c:v>
                </c:pt>
                <c:pt idx="33">
                  <c:v>0.6875</c:v>
                </c:pt>
                <c:pt idx="34">
                  <c:v>0.70833333333333304</c:v>
                </c:pt>
                <c:pt idx="35">
                  <c:v>0.72916666666666696</c:v>
                </c:pt>
                <c:pt idx="36">
                  <c:v>0.75</c:v>
                </c:pt>
                <c:pt idx="37">
                  <c:v>0.77083333333333304</c:v>
                </c:pt>
                <c:pt idx="38">
                  <c:v>0.79166666666666696</c:v>
                </c:pt>
                <c:pt idx="39">
                  <c:v>0.8125</c:v>
                </c:pt>
                <c:pt idx="40">
                  <c:v>0.83333333333333304</c:v>
                </c:pt>
                <c:pt idx="41">
                  <c:v>0.85416666666666696</c:v>
                </c:pt>
                <c:pt idx="42">
                  <c:v>0.875</c:v>
                </c:pt>
                <c:pt idx="43">
                  <c:v>0.89583333333333304</c:v>
                </c:pt>
                <c:pt idx="44">
                  <c:v>0.91666666666666696</c:v>
                </c:pt>
                <c:pt idx="45">
                  <c:v>0.9375</c:v>
                </c:pt>
                <c:pt idx="46">
                  <c:v>0.95833333333333304</c:v>
                </c:pt>
                <c:pt idx="47">
                  <c:v>0.97916666666666696</c:v>
                </c:pt>
              </c:numCache>
            </c:numRef>
          </c:cat>
          <c:val>
            <c:numRef>
              <c:f>'Figure 23'!$C$58:$AX$58</c:f>
              <c:numCache>
                <c:formatCode>#,##0</c:formatCode>
                <c:ptCount val="48"/>
                <c:pt idx="0">
                  <c:v>37.728767587080512</c:v>
                </c:pt>
                <c:pt idx="1">
                  <c:v>34.783428991049021</c:v>
                </c:pt>
                <c:pt idx="2">
                  <c:v>32.811341980926606</c:v>
                </c:pt>
                <c:pt idx="3">
                  <c:v>31.184912601347843</c:v>
                </c:pt>
                <c:pt idx="4">
                  <c:v>29.89638902801796</c:v>
                </c:pt>
                <c:pt idx="5">
                  <c:v>29.017539838257019</c:v>
                </c:pt>
                <c:pt idx="6">
                  <c:v>28.820619234817343</c:v>
                </c:pt>
                <c:pt idx="7">
                  <c:v>28.677032770853963</c:v>
                </c:pt>
                <c:pt idx="8">
                  <c:v>29.047096692469246</c:v>
                </c:pt>
                <c:pt idx="9">
                  <c:v>30.385872813355732</c:v>
                </c:pt>
                <c:pt idx="10">
                  <c:v>34.126771644518975</c:v>
                </c:pt>
                <c:pt idx="11">
                  <c:v>38.472996963338552</c:v>
                </c:pt>
                <c:pt idx="12">
                  <c:v>48.186405214915546</c:v>
                </c:pt>
                <c:pt idx="13">
                  <c:v>57.825199302783396</c:v>
                </c:pt>
                <c:pt idx="14">
                  <c:v>68.756639833893942</c:v>
                </c:pt>
                <c:pt idx="15">
                  <c:v>76.763219019632558</c:v>
                </c:pt>
                <c:pt idx="16">
                  <c:v>81.733648873042057</c:v>
                </c:pt>
                <c:pt idx="17">
                  <c:v>82.24688324449545</c:v>
                </c:pt>
                <c:pt idx="18">
                  <c:v>82.309240261953789</c:v>
                </c:pt>
                <c:pt idx="19">
                  <c:v>80.937481017305458</c:v>
                </c:pt>
                <c:pt idx="20">
                  <c:v>81.147219784262589</c:v>
                </c:pt>
                <c:pt idx="21">
                  <c:v>79.90885504345168</c:v>
                </c:pt>
                <c:pt idx="22">
                  <c:v>79.16335964851298</c:v>
                </c:pt>
                <c:pt idx="23">
                  <c:v>78.704626143462136</c:v>
                </c:pt>
                <c:pt idx="24">
                  <c:v>79.227952133237153</c:v>
                </c:pt>
                <c:pt idx="25">
                  <c:v>81.171081360535879</c:v>
                </c:pt>
                <c:pt idx="26">
                  <c:v>83.521031782419229</c:v>
                </c:pt>
                <c:pt idx="27">
                  <c:v>79.822309031299667</c:v>
                </c:pt>
                <c:pt idx="28">
                  <c:v>77.951597028868221</c:v>
                </c:pt>
                <c:pt idx="29">
                  <c:v>78.175289991919783</c:v>
                </c:pt>
                <c:pt idx="30">
                  <c:v>78.252758669956719</c:v>
                </c:pt>
                <c:pt idx="31">
                  <c:v>77.545048462994984</c:v>
                </c:pt>
                <c:pt idx="32">
                  <c:v>76.730328630162759</c:v>
                </c:pt>
                <c:pt idx="33">
                  <c:v>75.817915947863867</c:v>
                </c:pt>
                <c:pt idx="34">
                  <c:v>74.390285979390029</c:v>
                </c:pt>
                <c:pt idx="35">
                  <c:v>74.525810661995564</c:v>
                </c:pt>
                <c:pt idx="36">
                  <c:v>70.483223194661107</c:v>
                </c:pt>
                <c:pt idx="37">
                  <c:v>66.835188593586835</c:v>
                </c:pt>
                <c:pt idx="38">
                  <c:v>63.075772038467036</c:v>
                </c:pt>
                <c:pt idx="39">
                  <c:v>60.587084724290087</c:v>
                </c:pt>
                <c:pt idx="40">
                  <c:v>57.522111242115514</c:v>
                </c:pt>
                <c:pt idx="41">
                  <c:v>54.708738797325957</c:v>
                </c:pt>
                <c:pt idx="42">
                  <c:v>51.549719576602484</c:v>
                </c:pt>
                <c:pt idx="43">
                  <c:v>48.163186798307486</c:v>
                </c:pt>
                <c:pt idx="44">
                  <c:v>45.114904954855987</c:v>
                </c:pt>
                <c:pt idx="45">
                  <c:v>45.880168986631219</c:v>
                </c:pt>
                <c:pt idx="46">
                  <c:v>46.244671082129294</c:v>
                </c:pt>
                <c:pt idx="47">
                  <c:v>41.717368865845195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8FF-4A08-87DB-4F7DBE6B99B0}"/>
            </c:ext>
          </c:extLst>
        </c:ser>
        <c:ser>
          <c:idx val="4"/>
          <c:order val="4"/>
          <c:tx>
            <c:strRef>
              <c:f>'Figure 23'!$B$59</c:f>
              <c:strCache>
                <c:ptCount val="1"/>
                <c:pt idx="0">
                  <c:v>New Step Loads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'Figure 23'!$C$10:$AX$10</c:f>
              <c:numCache>
                <c:formatCode>h:mm</c:formatCode>
                <c:ptCount val="48"/>
                <c:pt idx="0">
                  <c:v>0</c:v>
                </c:pt>
                <c:pt idx="1">
                  <c:v>2.0833333333333332E-2</c:v>
                </c:pt>
                <c:pt idx="2">
                  <c:v>4.1666666666666699E-2</c:v>
                </c:pt>
                <c:pt idx="3">
                  <c:v>6.25E-2</c:v>
                </c:pt>
                <c:pt idx="4">
                  <c:v>8.3333333333333301E-2</c:v>
                </c:pt>
                <c:pt idx="5">
                  <c:v>0.104166666666667</c:v>
                </c:pt>
                <c:pt idx="6">
                  <c:v>0.125</c:v>
                </c:pt>
                <c:pt idx="7">
                  <c:v>0.14583333333333301</c:v>
                </c:pt>
                <c:pt idx="8">
                  <c:v>0.16666666666666699</c:v>
                </c:pt>
                <c:pt idx="9">
                  <c:v>0.1875</c:v>
                </c:pt>
                <c:pt idx="10">
                  <c:v>0.20833333333333301</c:v>
                </c:pt>
                <c:pt idx="11">
                  <c:v>0.22916666666666699</c:v>
                </c:pt>
                <c:pt idx="12">
                  <c:v>0.25</c:v>
                </c:pt>
                <c:pt idx="13">
                  <c:v>0.27083333333333298</c:v>
                </c:pt>
                <c:pt idx="14">
                  <c:v>0.29166666666666702</c:v>
                </c:pt>
                <c:pt idx="15">
                  <c:v>0.3125</c:v>
                </c:pt>
                <c:pt idx="16">
                  <c:v>0.33333333333333298</c:v>
                </c:pt>
                <c:pt idx="17">
                  <c:v>0.35416666666666702</c:v>
                </c:pt>
                <c:pt idx="18">
                  <c:v>0.375</c:v>
                </c:pt>
                <c:pt idx="19">
                  <c:v>0.39583333333333298</c:v>
                </c:pt>
                <c:pt idx="20">
                  <c:v>0.41666666666666702</c:v>
                </c:pt>
                <c:pt idx="21">
                  <c:v>0.4375</c:v>
                </c:pt>
                <c:pt idx="22">
                  <c:v>0.45833333333333298</c:v>
                </c:pt>
                <c:pt idx="23">
                  <c:v>0.47916666666666702</c:v>
                </c:pt>
                <c:pt idx="24">
                  <c:v>0.5</c:v>
                </c:pt>
                <c:pt idx="25">
                  <c:v>0.52083333333333304</c:v>
                </c:pt>
                <c:pt idx="26">
                  <c:v>0.54166666666666696</c:v>
                </c:pt>
                <c:pt idx="27">
                  <c:v>0.5625</c:v>
                </c:pt>
                <c:pt idx="28">
                  <c:v>0.58333333333333304</c:v>
                </c:pt>
                <c:pt idx="29">
                  <c:v>0.60416666666666696</c:v>
                </c:pt>
                <c:pt idx="30">
                  <c:v>0.625</c:v>
                </c:pt>
                <c:pt idx="31">
                  <c:v>0.64583333333333304</c:v>
                </c:pt>
                <c:pt idx="32">
                  <c:v>0.66666666666666696</c:v>
                </c:pt>
                <c:pt idx="33">
                  <c:v>0.6875</c:v>
                </c:pt>
                <c:pt idx="34">
                  <c:v>0.70833333333333304</c:v>
                </c:pt>
                <c:pt idx="35">
                  <c:v>0.72916666666666696</c:v>
                </c:pt>
                <c:pt idx="36">
                  <c:v>0.75</c:v>
                </c:pt>
                <c:pt idx="37">
                  <c:v>0.77083333333333304</c:v>
                </c:pt>
                <c:pt idx="38">
                  <c:v>0.79166666666666696</c:v>
                </c:pt>
                <c:pt idx="39">
                  <c:v>0.8125</c:v>
                </c:pt>
                <c:pt idx="40">
                  <c:v>0.83333333333333304</c:v>
                </c:pt>
                <c:pt idx="41">
                  <c:v>0.85416666666666696</c:v>
                </c:pt>
                <c:pt idx="42">
                  <c:v>0.875</c:v>
                </c:pt>
                <c:pt idx="43">
                  <c:v>0.89583333333333304</c:v>
                </c:pt>
                <c:pt idx="44">
                  <c:v>0.91666666666666696</c:v>
                </c:pt>
                <c:pt idx="45">
                  <c:v>0.9375</c:v>
                </c:pt>
                <c:pt idx="46">
                  <c:v>0.95833333333333304</c:v>
                </c:pt>
                <c:pt idx="47">
                  <c:v>0.97916666666666696</c:v>
                </c:pt>
              </c:numCache>
            </c:numRef>
          </c:cat>
          <c:val>
            <c:numRef>
              <c:f>'Figure 23'!$C$59:$AX$59</c:f>
              <c:numCache>
                <c:formatCode>#,##0</c:formatCode>
                <c:ptCount val="48"/>
                <c:pt idx="0">
                  <c:v>1097.6275225662321</c:v>
                </c:pt>
                <c:pt idx="1">
                  <c:v>1095.4886594295695</c:v>
                </c:pt>
                <c:pt idx="2">
                  <c:v>1093.947591251783</c:v>
                </c:pt>
                <c:pt idx="3">
                  <c:v>1090.4019514390286</c:v>
                </c:pt>
                <c:pt idx="4">
                  <c:v>1091.8347368475006</c:v>
                </c:pt>
                <c:pt idx="5">
                  <c:v>1091.1519882202629</c:v>
                </c:pt>
                <c:pt idx="6">
                  <c:v>1090.7756755558626</c:v>
                </c:pt>
                <c:pt idx="7">
                  <c:v>1090.3022964290494</c:v>
                </c:pt>
                <c:pt idx="8">
                  <c:v>1088.6658967940409</c:v>
                </c:pt>
                <c:pt idx="9">
                  <c:v>1090.8116167976375</c:v>
                </c:pt>
                <c:pt idx="10">
                  <c:v>1093.4016196121925</c:v>
                </c:pt>
                <c:pt idx="11">
                  <c:v>1097.0556966270378</c:v>
                </c:pt>
                <c:pt idx="12">
                  <c:v>1109.4987754425586</c:v>
                </c:pt>
                <c:pt idx="13">
                  <c:v>1121.9196313461387</c:v>
                </c:pt>
                <c:pt idx="14">
                  <c:v>1138.7774559415766</c:v>
                </c:pt>
                <c:pt idx="15">
                  <c:v>1149.8316059617807</c:v>
                </c:pt>
                <c:pt idx="16">
                  <c:v>1159.0976312859327</c:v>
                </c:pt>
                <c:pt idx="17">
                  <c:v>1164.3996921129756</c:v>
                </c:pt>
                <c:pt idx="18">
                  <c:v>1146.1540836584586</c:v>
                </c:pt>
                <c:pt idx="19">
                  <c:v>1168.8584490427415</c:v>
                </c:pt>
                <c:pt idx="20">
                  <c:v>1172.4379960308813</c:v>
                </c:pt>
                <c:pt idx="21">
                  <c:v>1173.3964319491229</c:v>
                </c:pt>
                <c:pt idx="22">
                  <c:v>1153.7375927267208</c:v>
                </c:pt>
                <c:pt idx="23">
                  <c:v>1171.7500602898267</c:v>
                </c:pt>
                <c:pt idx="24">
                  <c:v>1169.0955632448099</c:v>
                </c:pt>
                <c:pt idx="25">
                  <c:v>1169.035539270659</c:v>
                </c:pt>
                <c:pt idx="26">
                  <c:v>1174.2672153386673</c:v>
                </c:pt>
                <c:pt idx="27">
                  <c:v>1172.5927914502336</c:v>
                </c:pt>
                <c:pt idx="28">
                  <c:v>1162.2975551525437</c:v>
                </c:pt>
                <c:pt idx="29">
                  <c:v>1173.2862090330304</c:v>
                </c:pt>
                <c:pt idx="30">
                  <c:v>1171.8362158892746</c:v>
                </c:pt>
                <c:pt idx="31">
                  <c:v>1169.1933435302938</c:v>
                </c:pt>
                <c:pt idx="32">
                  <c:v>1166.1632902381155</c:v>
                </c:pt>
                <c:pt idx="33">
                  <c:v>1157.7077752573039</c:v>
                </c:pt>
                <c:pt idx="34">
                  <c:v>1155.4008285318141</c:v>
                </c:pt>
                <c:pt idx="35">
                  <c:v>1151.66019237102</c:v>
                </c:pt>
                <c:pt idx="36">
                  <c:v>1141.0872605327659</c:v>
                </c:pt>
                <c:pt idx="37">
                  <c:v>1134.3874477132549</c:v>
                </c:pt>
                <c:pt idx="38">
                  <c:v>1128.2179037888427</c:v>
                </c:pt>
                <c:pt idx="39">
                  <c:v>1124.2487606076349</c:v>
                </c:pt>
                <c:pt idx="40">
                  <c:v>1120.1637768530238</c:v>
                </c:pt>
                <c:pt idx="41">
                  <c:v>1117.5498477459439</c:v>
                </c:pt>
                <c:pt idx="42">
                  <c:v>1114.8989721769899</c:v>
                </c:pt>
                <c:pt idx="43">
                  <c:v>1111.9229578316056</c:v>
                </c:pt>
                <c:pt idx="44">
                  <c:v>1108.5777424912189</c:v>
                </c:pt>
                <c:pt idx="45">
                  <c:v>1106.0222404649876</c:v>
                </c:pt>
                <c:pt idx="46">
                  <c:v>1103.0704446949812</c:v>
                </c:pt>
                <c:pt idx="47">
                  <c:v>1100.8567799220918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8FF-4A08-87DB-4F7DBE6B99B0}"/>
            </c:ext>
          </c:extLst>
        </c:ser>
        <c:ser>
          <c:idx val="5"/>
          <c:order val="5"/>
          <c:tx>
            <c:strRef>
              <c:f>'Figure 23'!$B$60</c:f>
              <c:strCache>
                <c:ptCount val="1"/>
                <c:pt idx="0">
                  <c:v>Fixed EV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'Figure 23'!$C$10:$AX$10</c:f>
              <c:numCache>
                <c:formatCode>h:mm</c:formatCode>
                <c:ptCount val="48"/>
                <c:pt idx="0">
                  <c:v>0</c:v>
                </c:pt>
                <c:pt idx="1">
                  <c:v>2.0833333333333332E-2</c:v>
                </c:pt>
                <c:pt idx="2">
                  <c:v>4.1666666666666699E-2</c:v>
                </c:pt>
                <c:pt idx="3">
                  <c:v>6.25E-2</c:v>
                </c:pt>
                <c:pt idx="4">
                  <c:v>8.3333333333333301E-2</c:v>
                </c:pt>
                <c:pt idx="5">
                  <c:v>0.104166666666667</c:v>
                </c:pt>
                <c:pt idx="6">
                  <c:v>0.125</c:v>
                </c:pt>
                <c:pt idx="7">
                  <c:v>0.14583333333333301</c:v>
                </c:pt>
                <c:pt idx="8">
                  <c:v>0.16666666666666699</c:v>
                </c:pt>
                <c:pt idx="9">
                  <c:v>0.1875</c:v>
                </c:pt>
                <c:pt idx="10">
                  <c:v>0.20833333333333301</c:v>
                </c:pt>
                <c:pt idx="11">
                  <c:v>0.22916666666666699</c:v>
                </c:pt>
                <c:pt idx="12">
                  <c:v>0.25</c:v>
                </c:pt>
                <c:pt idx="13">
                  <c:v>0.27083333333333298</c:v>
                </c:pt>
                <c:pt idx="14">
                  <c:v>0.29166666666666702</c:v>
                </c:pt>
                <c:pt idx="15">
                  <c:v>0.3125</c:v>
                </c:pt>
                <c:pt idx="16">
                  <c:v>0.33333333333333298</c:v>
                </c:pt>
                <c:pt idx="17">
                  <c:v>0.35416666666666702</c:v>
                </c:pt>
                <c:pt idx="18">
                  <c:v>0.375</c:v>
                </c:pt>
                <c:pt idx="19">
                  <c:v>0.39583333333333298</c:v>
                </c:pt>
                <c:pt idx="20">
                  <c:v>0.41666666666666702</c:v>
                </c:pt>
                <c:pt idx="21">
                  <c:v>0.4375</c:v>
                </c:pt>
                <c:pt idx="22">
                  <c:v>0.45833333333333298</c:v>
                </c:pt>
                <c:pt idx="23">
                  <c:v>0.47916666666666702</c:v>
                </c:pt>
                <c:pt idx="24">
                  <c:v>0.5</c:v>
                </c:pt>
                <c:pt idx="25">
                  <c:v>0.52083333333333304</c:v>
                </c:pt>
                <c:pt idx="26">
                  <c:v>0.54166666666666696</c:v>
                </c:pt>
                <c:pt idx="27">
                  <c:v>0.5625</c:v>
                </c:pt>
                <c:pt idx="28">
                  <c:v>0.58333333333333304</c:v>
                </c:pt>
                <c:pt idx="29">
                  <c:v>0.60416666666666696</c:v>
                </c:pt>
                <c:pt idx="30">
                  <c:v>0.625</c:v>
                </c:pt>
                <c:pt idx="31">
                  <c:v>0.64583333333333304</c:v>
                </c:pt>
                <c:pt idx="32">
                  <c:v>0.66666666666666696</c:v>
                </c:pt>
                <c:pt idx="33">
                  <c:v>0.6875</c:v>
                </c:pt>
                <c:pt idx="34">
                  <c:v>0.70833333333333304</c:v>
                </c:pt>
                <c:pt idx="35">
                  <c:v>0.72916666666666696</c:v>
                </c:pt>
                <c:pt idx="36">
                  <c:v>0.75</c:v>
                </c:pt>
                <c:pt idx="37">
                  <c:v>0.77083333333333304</c:v>
                </c:pt>
                <c:pt idx="38">
                  <c:v>0.79166666666666696</c:v>
                </c:pt>
                <c:pt idx="39">
                  <c:v>0.8125</c:v>
                </c:pt>
                <c:pt idx="40">
                  <c:v>0.83333333333333304</c:v>
                </c:pt>
                <c:pt idx="41">
                  <c:v>0.85416666666666696</c:v>
                </c:pt>
                <c:pt idx="42">
                  <c:v>0.875</c:v>
                </c:pt>
                <c:pt idx="43">
                  <c:v>0.89583333333333304</c:v>
                </c:pt>
                <c:pt idx="44">
                  <c:v>0.91666666666666696</c:v>
                </c:pt>
                <c:pt idx="45">
                  <c:v>0.9375</c:v>
                </c:pt>
                <c:pt idx="46">
                  <c:v>0.95833333333333304</c:v>
                </c:pt>
                <c:pt idx="47">
                  <c:v>0.97916666666666696</c:v>
                </c:pt>
              </c:numCache>
            </c:numRef>
          </c:cat>
          <c:val>
            <c:numRef>
              <c:f>'Figure 23'!$C$60:$AX$60</c:f>
              <c:numCache>
                <c:formatCode>#,##0</c:formatCode>
                <c:ptCount val="48"/>
                <c:pt idx="0">
                  <c:v>617.0927444626966</c:v>
                </c:pt>
                <c:pt idx="1">
                  <c:v>568.99365694564176</c:v>
                </c:pt>
                <c:pt idx="2">
                  <c:v>513.20086079805105</c:v>
                </c:pt>
                <c:pt idx="3">
                  <c:v>453.91779559530687</c:v>
                </c:pt>
                <c:pt idx="4">
                  <c:v>395.12332668947965</c:v>
                </c:pt>
                <c:pt idx="5">
                  <c:v>338.55924742644476</c:v>
                </c:pt>
                <c:pt idx="6">
                  <c:v>285.4920955853695</c:v>
                </c:pt>
                <c:pt idx="7">
                  <c:v>240.00651142034968</c:v>
                </c:pt>
                <c:pt idx="8">
                  <c:v>199.60726036591927</c:v>
                </c:pt>
                <c:pt idx="9">
                  <c:v>178.20030983406917</c:v>
                </c:pt>
                <c:pt idx="10">
                  <c:v>182.18941355233528</c:v>
                </c:pt>
                <c:pt idx="11">
                  <c:v>192.32206558711226</c:v>
                </c:pt>
                <c:pt idx="12">
                  <c:v>229.19038139547473</c:v>
                </c:pt>
                <c:pt idx="13">
                  <c:v>286.89842349039697</c:v>
                </c:pt>
                <c:pt idx="14">
                  <c:v>345.78094376723885</c:v>
                </c:pt>
                <c:pt idx="15">
                  <c:v>412.58135173537426</c:v>
                </c:pt>
                <c:pt idx="16">
                  <c:v>489.58336350836117</c:v>
                </c:pt>
                <c:pt idx="17">
                  <c:v>569.57608655579452</c:v>
                </c:pt>
                <c:pt idx="18">
                  <c:v>649.6902677823424</c:v>
                </c:pt>
                <c:pt idx="19">
                  <c:v>716.07903677282536</c:v>
                </c:pt>
                <c:pt idx="20">
                  <c:v>764.22681758607894</c:v>
                </c:pt>
                <c:pt idx="21">
                  <c:v>788.20813706658555</c:v>
                </c:pt>
                <c:pt idx="22">
                  <c:v>785.06871269012879</c:v>
                </c:pt>
                <c:pt idx="23">
                  <c:v>777.25452040280413</c:v>
                </c:pt>
                <c:pt idx="24">
                  <c:v>751.86200385525626</c:v>
                </c:pt>
                <c:pt idx="25">
                  <c:v>713.41033706045766</c:v>
                </c:pt>
                <c:pt idx="26">
                  <c:v>673.21472273546783</c:v>
                </c:pt>
                <c:pt idx="27">
                  <c:v>633.6109519441693</c:v>
                </c:pt>
                <c:pt idx="28">
                  <c:v>601.67503508180312</c:v>
                </c:pt>
                <c:pt idx="29">
                  <c:v>573.50241955598347</c:v>
                </c:pt>
                <c:pt idx="30">
                  <c:v>542.70044949361863</c:v>
                </c:pt>
                <c:pt idx="31">
                  <c:v>525.27725271913459</c:v>
                </c:pt>
                <c:pt idx="32">
                  <c:v>525.70999081687444</c:v>
                </c:pt>
                <c:pt idx="33">
                  <c:v>526.93200864071912</c:v>
                </c:pt>
                <c:pt idx="34">
                  <c:v>538.58669828230143</c:v>
                </c:pt>
                <c:pt idx="35">
                  <c:v>561.2135261777355</c:v>
                </c:pt>
                <c:pt idx="36">
                  <c:v>593.25319454565283</c:v>
                </c:pt>
                <c:pt idx="37">
                  <c:v>636.16680997008075</c:v>
                </c:pt>
                <c:pt idx="38">
                  <c:v>694.80078466056057</c:v>
                </c:pt>
                <c:pt idx="39">
                  <c:v>750.48277855954404</c:v>
                </c:pt>
                <c:pt idx="40">
                  <c:v>790.34647401354664</c:v>
                </c:pt>
                <c:pt idx="41">
                  <c:v>810.52678522257861</c:v>
                </c:pt>
                <c:pt idx="42">
                  <c:v>809.05569042749619</c:v>
                </c:pt>
                <c:pt idx="43">
                  <c:v>805.05144906675048</c:v>
                </c:pt>
                <c:pt idx="44">
                  <c:v>778.93738754875505</c:v>
                </c:pt>
                <c:pt idx="45">
                  <c:v>737.23545833631533</c:v>
                </c:pt>
                <c:pt idx="46">
                  <c:v>699.61074064054628</c:v>
                </c:pt>
                <c:pt idx="47">
                  <c:v>659.39318267211127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8FF-4A08-87DB-4F7DBE6B99B0}"/>
            </c:ext>
          </c:extLst>
        </c:ser>
        <c:ser>
          <c:idx val="6"/>
          <c:order val="6"/>
          <c:tx>
            <c:strRef>
              <c:f>'Figure 23'!$B$61</c:f>
              <c:strCache>
                <c:ptCount val="1"/>
                <c:pt idx="0">
                  <c:v>Smart EV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'Figure 23'!$C$10:$AX$10</c:f>
              <c:numCache>
                <c:formatCode>h:mm</c:formatCode>
                <c:ptCount val="48"/>
                <c:pt idx="0">
                  <c:v>0</c:v>
                </c:pt>
                <c:pt idx="1">
                  <c:v>2.0833333333333332E-2</c:v>
                </c:pt>
                <c:pt idx="2">
                  <c:v>4.1666666666666699E-2</c:v>
                </c:pt>
                <c:pt idx="3">
                  <c:v>6.25E-2</c:v>
                </c:pt>
                <c:pt idx="4">
                  <c:v>8.3333333333333301E-2</c:v>
                </c:pt>
                <c:pt idx="5">
                  <c:v>0.104166666666667</c:v>
                </c:pt>
                <c:pt idx="6">
                  <c:v>0.125</c:v>
                </c:pt>
                <c:pt idx="7">
                  <c:v>0.14583333333333301</c:v>
                </c:pt>
                <c:pt idx="8">
                  <c:v>0.16666666666666699</c:v>
                </c:pt>
                <c:pt idx="9">
                  <c:v>0.1875</c:v>
                </c:pt>
                <c:pt idx="10">
                  <c:v>0.20833333333333301</c:v>
                </c:pt>
                <c:pt idx="11">
                  <c:v>0.22916666666666699</c:v>
                </c:pt>
                <c:pt idx="12">
                  <c:v>0.25</c:v>
                </c:pt>
                <c:pt idx="13">
                  <c:v>0.27083333333333298</c:v>
                </c:pt>
                <c:pt idx="14">
                  <c:v>0.29166666666666702</c:v>
                </c:pt>
                <c:pt idx="15">
                  <c:v>0.3125</c:v>
                </c:pt>
                <c:pt idx="16">
                  <c:v>0.33333333333333298</c:v>
                </c:pt>
                <c:pt idx="17">
                  <c:v>0.35416666666666702</c:v>
                </c:pt>
                <c:pt idx="18">
                  <c:v>0.375</c:v>
                </c:pt>
                <c:pt idx="19">
                  <c:v>0.39583333333333298</c:v>
                </c:pt>
                <c:pt idx="20">
                  <c:v>0.41666666666666702</c:v>
                </c:pt>
                <c:pt idx="21">
                  <c:v>0.4375</c:v>
                </c:pt>
                <c:pt idx="22">
                  <c:v>0.45833333333333298</c:v>
                </c:pt>
                <c:pt idx="23">
                  <c:v>0.47916666666666702</c:v>
                </c:pt>
                <c:pt idx="24">
                  <c:v>0.5</c:v>
                </c:pt>
                <c:pt idx="25">
                  <c:v>0.52083333333333304</c:v>
                </c:pt>
                <c:pt idx="26">
                  <c:v>0.54166666666666696</c:v>
                </c:pt>
                <c:pt idx="27">
                  <c:v>0.5625</c:v>
                </c:pt>
                <c:pt idx="28">
                  <c:v>0.58333333333333304</c:v>
                </c:pt>
                <c:pt idx="29">
                  <c:v>0.60416666666666696</c:v>
                </c:pt>
                <c:pt idx="30">
                  <c:v>0.625</c:v>
                </c:pt>
                <c:pt idx="31">
                  <c:v>0.64583333333333304</c:v>
                </c:pt>
                <c:pt idx="32">
                  <c:v>0.66666666666666696</c:v>
                </c:pt>
                <c:pt idx="33">
                  <c:v>0.6875</c:v>
                </c:pt>
                <c:pt idx="34">
                  <c:v>0.70833333333333304</c:v>
                </c:pt>
                <c:pt idx="35">
                  <c:v>0.72916666666666696</c:v>
                </c:pt>
                <c:pt idx="36">
                  <c:v>0.75</c:v>
                </c:pt>
                <c:pt idx="37">
                  <c:v>0.77083333333333304</c:v>
                </c:pt>
                <c:pt idx="38">
                  <c:v>0.79166666666666696</c:v>
                </c:pt>
                <c:pt idx="39">
                  <c:v>0.8125</c:v>
                </c:pt>
                <c:pt idx="40">
                  <c:v>0.83333333333333304</c:v>
                </c:pt>
                <c:pt idx="41">
                  <c:v>0.85416666666666696</c:v>
                </c:pt>
                <c:pt idx="42">
                  <c:v>0.875</c:v>
                </c:pt>
                <c:pt idx="43">
                  <c:v>0.89583333333333304</c:v>
                </c:pt>
                <c:pt idx="44">
                  <c:v>0.91666666666666696</c:v>
                </c:pt>
                <c:pt idx="45">
                  <c:v>0.9375</c:v>
                </c:pt>
                <c:pt idx="46">
                  <c:v>0.95833333333333304</c:v>
                </c:pt>
                <c:pt idx="47">
                  <c:v>0.97916666666666696</c:v>
                </c:pt>
              </c:numCache>
            </c:numRef>
          </c:cat>
          <c:val>
            <c:numRef>
              <c:f>'Figure 23'!$C$61:$AX$61</c:f>
              <c:numCache>
                <c:formatCode>#,##0</c:formatCode>
                <c:ptCount val="48"/>
                <c:pt idx="0">
                  <c:v>888.78322658431046</c:v>
                </c:pt>
                <c:pt idx="1">
                  <c:v>1007.268757099767</c:v>
                </c:pt>
                <c:pt idx="2">
                  <c:v>1111.8254755541898</c:v>
                </c:pt>
                <c:pt idx="3">
                  <c:v>1190.6250034523978</c:v>
                </c:pt>
                <c:pt idx="4">
                  <c:v>1257.5630513405983</c:v>
                </c:pt>
                <c:pt idx="5">
                  <c:v>1315.1969507886972</c:v>
                </c:pt>
                <c:pt idx="6">
                  <c:v>1358.5387559623325</c:v>
                </c:pt>
                <c:pt idx="7">
                  <c:v>1388.1005009876458</c:v>
                </c:pt>
                <c:pt idx="8">
                  <c:v>1404.6767234544457</c:v>
                </c:pt>
                <c:pt idx="9">
                  <c:v>1407.4983724024648</c:v>
                </c:pt>
                <c:pt idx="10">
                  <c:v>1376.1928505717478</c:v>
                </c:pt>
                <c:pt idx="11">
                  <c:v>1323.2005798800765</c:v>
                </c:pt>
                <c:pt idx="12">
                  <c:v>1185.6951798811272</c:v>
                </c:pt>
                <c:pt idx="13">
                  <c:v>995.69194084893502</c:v>
                </c:pt>
                <c:pt idx="14">
                  <c:v>699.68510266434555</c:v>
                </c:pt>
                <c:pt idx="15">
                  <c:v>408.50096587629855</c:v>
                </c:pt>
                <c:pt idx="16">
                  <c:v>173.96785991922226</c:v>
                </c:pt>
                <c:pt idx="17">
                  <c:v>89.256115085842922</c:v>
                </c:pt>
                <c:pt idx="18">
                  <c:v>78.539767282110873</c:v>
                </c:pt>
                <c:pt idx="19">
                  <c:v>70.024099106466736</c:v>
                </c:pt>
                <c:pt idx="20">
                  <c:v>66.069187670702973</c:v>
                </c:pt>
                <c:pt idx="21">
                  <c:v>80.218982305223221</c:v>
                </c:pt>
                <c:pt idx="22">
                  <c:v>114.22198299035924</c:v>
                </c:pt>
                <c:pt idx="23">
                  <c:v>134.056593552918</c:v>
                </c:pt>
                <c:pt idx="24">
                  <c:v>162.58698189867243</c:v>
                </c:pt>
                <c:pt idx="25">
                  <c:v>203.28288679501486</c:v>
                </c:pt>
                <c:pt idx="26">
                  <c:v>262.27844949156889</c:v>
                </c:pt>
                <c:pt idx="27">
                  <c:v>329.25159500061966</c:v>
                </c:pt>
                <c:pt idx="28">
                  <c:v>371.85856049524693</c:v>
                </c:pt>
                <c:pt idx="29">
                  <c:v>409.07899064340916</c:v>
                </c:pt>
                <c:pt idx="30">
                  <c:v>454.87944647072936</c:v>
                </c:pt>
                <c:pt idx="31">
                  <c:v>478.74834707162836</c:v>
                </c:pt>
                <c:pt idx="32">
                  <c:v>476.72364008742727</c:v>
                </c:pt>
                <c:pt idx="33">
                  <c:v>437.94948084891251</c:v>
                </c:pt>
                <c:pt idx="34">
                  <c:v>387.88178167305063</c:v>
                </c:pt>
                <c:pt idx="35">
                  <c:v>319.80400000730145</c:v>
                </c:pt>
                <c:pt idx="36">
                  <c:v>245.34448024307</c:v>
                </c:pt>
                <c:pt idx="37">
                  <c:v>162.18967452752497</c:v>
                </c:pt>
                <c:pt idx="38">
                  <c:v>115.96924219466655</c:v>
                </c:pt>
                <c:pt idx="39">
                  <c:v>116.07757046159696</c:v>
                </c:pt>
                <c:pt idx="40">
                  <c:v>142.23736617955399</c:v>
                </c:pt>
                <c:pt idx="41">
                  <c:v>159.68340055094021</c:v>
                </c:pt>
                <c:pt idx="42">
                  <c:v>183.31194783698402</c:v>
                </c:pt>
                <c:pt idx="43">
                  <c:v>209.14667216963835</c:v>
                </c:pt>
                <c:pt idx="44">
                  <c:v>305.48897668313504</c:v>
                </c:pt>
                <c:pt idx="45">
                  <c:v>448.92843255519131</c:v>
                </c:pt>
                <c:pt idx="46">
                  <c:v>620.12865709808818</c:v>
                </c:pt>
                <c:pt idx="47">
                  <c:v>782.57159927036378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8FF-4A08-87DB-4F7DBE6B99B0}"/>
            </c:ext>
          </c:extLst>
        </c:ser>
        <c:ser>
          <c:idx val="7"/>
          <c:order val="7"/>
          <c:tx>
            <c:strRef>
              <c:f>'Figure 23'!$B$62</c:f>
              <c:strCache>
                <c:ptCount val="1"/>
                <c:pt idx="0">
                  <c:v>Batteries Charging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'Figure 23'!$C$10:$AX$10</c:f>
              <c:numCache>
                <c:formatCode>h:mm</c:formatCode>
                <c:ptCount val="48"/>
                <c:pt idx="0">
                  <c:v>0</c:v>
                </c:pt>
                <c:pt idx="1">
                  <c:v>2.0833333333333332E-2</c:v>
                </c:pt>
                <c:pt idx="2">
                  <c:v>4.1666666666666699E-2</c:v>
                </c:pt>
                <c:pt idx="3">
                  <c:v>6.25E-2</c:v>
                </c:pt>
                <c:pt idx="4">
                  <c:v>8.3333333333333301E-2</c:v>
                </c:pt>
                <c:pt idx="5">
                  <c:v>0.104166666666667</c:v>
                </c:pt>
                <c:pt idx="6">
                  <c:v>0.125</c:v>
                </c:pt>
                <c:pt idx="7">
                  <c:v>0.14583333333333301</c:v>
                </c:pt>
                <c:pt idx="8">
                  <c:v>0.16666666666666699</c:v>
                </c:pt>
                <c:pt idx="9">
                  <c:v>0.1875</c:v>
                </c:pt>
                <c:pt idx="10">
                  <c:v>0.20833333333333301</c:v>
                </c:pt>
                <c:pt idx="11">
                  <c:v>0.22916666666666699</c:v>
                </c:pt>
                <c:pt idx="12">
                  <c:v>0.25</c:v>
                </c:pt>
                <c:pt idx="13">
                  <c:v>0.27083333333333298</c:v>
                </c:pt>
                <c:pt idx="14">
                  <c:v>0.29166666666666702</c:v>
                </c:pt>
                <c:pt idx="15">
                  <c:v>0.3125</c:v>
                </c:pt>
                <c:pt idx="16">
                  <c:v>0.33333333333333298</c:v>
                </c:pt>
                <c:pt idx="17">
                  <c:v>0.35416666666666702</c:v>
                </c:pt>
                <c:pt idx="18">
                  <c:v>0.375</c:v>
                </c:pt>
                <c:pt idx="19">
                  <c:v>0.39583333333333298</c:v>
                </c:pt>
                <c:pt idx="20">
                  <c:v>0.41666666666666702</c:v>
                </c:pt>
                <c:pt idx="21">
                  <c:v>0.4375</c:v>
                </c:pt>
                <c:pt idx="22">
                  <c:v>0.45833333333333298</c:v>
                </c:pt>
                <c:pt idx="23">
                  <c:v>0.47916666666666702</c:v>
                </c:pt>
                <c:pt idx="24">
                  <c:v>0.5</c:v>
                </c:pt>
                <c:pt idx="25">
                  <c:v>0.52083333333333304</c:v>
                </c:pt>
                <c:pt idx="26">
                  <c:v>0.54166666666666696</c:v>
                </c:pt>
                <c:pt idx="27">
                  <c:v>0.5625</c:v>
                </c:pt>
                <c:pt idx="28">
                  <c:v>0.58333333333333304</c:v>
                </c:pt>
                <c:pt idx="29">
                  <c:v>0.60416666666666696</c:v>
                </c:pt>
                <c:pt idx="30">
                  <c:v>0.625</c:v>
                </c:pt>
                <c:pt idx="31">
                  <c:v>0.64583333333333304</c:v>
                </c:pt>
                <c:pt idx="32">
                  <c:v>0.66666666666666696</c:v>
                </c:pt>
                <c:pt idx="33">
                  <c:v>0.6875</c:v>
                </c:pt>
                <c:pt idx="34">
                  <c:v>0.70833333333333304</c:v>
                </c:pt>
                <c:pt idx="35">
                  <c:v>0.72916666666666696</c:v>
                </c:pt>
                <c:pt idx="36">
                  <c:v>0.75</c:v>
                </c:pt>
                <c:pt idx="37">
                  <c:v>0.77083333333333304</c:v>
                </c:pt>
                <c:pt idx="38">
                  <c:v>0.79166666666666696</c:v>
                </c:pt>
                <c:pt idx="39">
                  <c:v>0.8125</c:v>
                </c:pt>
                <c:pt idx="40">
                  <c:v>0.83333333333333304</c:v>
                </c:pt>
                <c:pt idx="41">
                  <c:v>0.85416666666666696</c:v>
                </c:pt>
                <c:pt idx="42">
                  <c:v>0.875</c:v>
                </c:pt>
                <c:pt idx="43">
                  <c:v>0.89583333333333304</c:v>
                </c:pt>
                <c:pt idx="44">
                  <c:v>0.91666666666666696</c:v>
                </c:pt>
                <c:pt idx="45">
                  <c:v>0.9375</c:v>
                </c:pt>
                <c:pt idx="46">
                  <c:v>0.95833333333333304</c:v>
                </c:pt>
                <c:pt idx="47">
                  <c:v>0.97916666666666696</c:v>
                </c:pt>
              </c:numCache>
            </c:numRef>
          </c:cat>
          <c:val>
            <c:numRef>
              <c:f>'Figure 23'!$C$62:$AX$62</c:f>
              <c:numCache>
                <c:formatCode>#,##0</c:formatCode>
                <c:ptCount val="4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839.62042018228146</c:v>
                </c:pt>
                <c:pt idx="15">
                  <c:v>252.63465599098936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21.543914410841083</c:v>
                </c:pt>
                <c:pt idx="27">
                  <c:v>124.65656640153136</c:v>
                </c:pt>
                <c:pt idx="28">
                  <c:v>188.45923847554269</c:v>
                </c:pt>
                <c:pt idx="29">
                  <c:v>249.43506665639302</c:v>
                </c:pt>
                <c:pt idx="30">
                  <c:v>314.14073676262171</c:v>
                </c:pt>
                <c:pt idx="31">
                  <c:v>350.92071645008906</c:v>
                </c:pt>
                <c:pt idx="32">
                  <c:v>331.41230418272744</c:v>
                </c:pt>
                <c:pt idx="33">
                  <c:v>247.50615818156476</c:v>
                </c:pt>
                <c:pt idx="34">
                  <c:v>163.52694486892838</c:v>
                </c:pt>
                <c:pt idx="35">
                  <c:v>55.516204422301264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153.02912658016052</c:v>
                </c:pt>
                <c:pt idx="46">
                  <c:v>0</c:v>
                </c:pt>
                <c:pt idx="4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B8FF-4A08-87DB-4F7DBE6B99B0}"/>
            </c:ext>
          </c:extLst>
        </c:ser>
        <c:ser>
          <c:idx val="8"/>
          <c:order val="8"/>
          <c:tx>
            <c:strRef>
              <c:f>'Figure 23'!$B$63</c:f>
              <c:strCache>
                <c:ptCount val="1"/>
                <c:pt idx="0">
                  <c:v>Without flex</c:v>
                </c:pt>
              </c:strCache>
            </c:strRef>
          </c:tx>
          <c:spPr>
            <a:pattFill prst="wdUpDiag"/>
            <a:ln>
              <a:noFill/>
            </a:ln>
            <a:effectLst/>
          </c:spPr>
          <c:invertIfNegative val="0"/>
          <c:cat>
            <c:numRef>
              <c:f>'Figure 23'!$C$10:$AX$10</c:f>
              <c:numCache>
                <c:formatCode>h:mm</c:formatCode>
                <c:ptCount val="48"/>
                <c:pt idx="0">
                  <c:v>0</c:v>
                </c:pt>
                <c:pt idx="1">
                  <c:v>2.0833333333333332E-2</c:v>
                </c:pt>
                <c:pt idx="2">
                  <c:v>4.1666666666666699E-2</c:v>
                </c:pt>
                <c:pt idx="3">
                  <c:v>6.25E-2</c:v>
                </c:pt>
                <c:pt idx="4">
                  <c:v>8.3333333333333301E-2</c:v>
                </c:pt>
                <c:pt idx="5">
                  <c:v>0.104166666666667</c:v>
                </c:pt>
                <c:pt idx="6">
                  <c:v>0.125</c:v>
                </c:pt>
                <c:pt idx="7">
                  <c:v>0.14583333333333301</c:v>
                </c:pt>
                <c:pt idx="8">
                  <c:v>0.16666666666666699</c:v>
                </c:pt>
                <c:pt idx="9">
                  <c:v>0.1875</c:v>
                </c:pt>
                <c:pt idx="10">
                  <c:v>0.20833333333333301</c:v>
                </c:pt>
                <c:pt idx="11">
                  <c:v>0.22916666666666699</c:v>
                </c:pt>
                <c:pt idx="12">
                  <c:v>0.25</c:v>
                </c:pt>
                <c:pt idx="13">
                  <c:v>0.27083333333333298</c:v>
                </c:pt>
                <c:pt idx="14">
                  <c:v>0.29166666666666702</c:v>
                </c:pt>
                <c:pt idx="15">
                  <c:v>0.3125</c:v>
                </c:pt>
                <c:pt idx="16">
                  <c:v>0.33333333333333298</c:v>
                </c:pt>
                <c:pt idx="17">
                  <c:v>0.35416666666666702</c:v>
                </c:pt>
                <c:pt idx="18">
                  <c:v>0.375</c:v>
                </c:pt>
                <c:pt idx="19">
                  <c:v>0.39583333333333298</c:v>
                </c:pt>
                <c:pt idx="20">
                  <c:v>0.41666666666666702</c:v>
                </c:pt>
                <c:pt idx="21">
                  <c:v>0.4375</c:v>
                </c:pt>
                <c:pt idx="22">
                  <c:v>0.45833333333333298</c:v>
                </c:pt>
                <c:pt idx="23">
                  <c:v>0.47916666666666702</c:v>
                </c:pt>
                <c:pt idx="24">
                  <c:v>0.5</c:v>
                </c:pt>
                <c:pt idx="25">
                  <c:v>0.52083333333333304</c:v>
                </c:pt>
                <c:pt idx="26">
                  <c:v>0.54166666666666696</c:v>
                </c:pt>
                <c:pt idx="27">
                  <c:v>0.5625</c:v>
                </c:pt>
                <c:pt idx="28">
                  <c:v>0.58333333333333304</c:v>
                </c:pt>
                <c:pt idx="29">
                  <c:v>0.60416666666666696</c:v>
                </c:pt>
                <c:pt idx="30">
                  <c:v>0.625</c:v>
                </c:pt>
                <c:pt idx="31">
                  <c:v>0.64583333333333304</c:v>
                </c:pt>
                <c:pt idx="32">
                  <c:v>0.66666666666666696</c:v>
                </c:pt>
                <c:pt idx="33">
                  <c:v>0.6875</c:v>
                </c:pt>
                <c:pt idx="34">
                  <c:v>0.70833333333333304</c:v>
                </c:pt>
                <c:pt idx="35">
                  <c:v>0.72916666666666696</c:v>
                </c:pt>
                <c:pt idx="36">
                  <c:v>0.75</c:v>
                </c:pt>
                <c:pt idx="37">
                  <c:v>0.77083333333333304</c:v>
                </c:pt>
                <c:pt idx="38">
                  <c:v>0.79166666666666696</c:v>
                </c:pt>
                <c:pt idx="39">
                  <c:v>0.8125</c:v>
                </c:pt>
                <c:pt idx="40">
                  <c:v>0.83333333333333304</c:v>
                </c:pt>
                <c:pt idx="41">
                  <c:v>0.85416666666666696</c:v>
                </c:pt>
                <c:pt idx="42">
                  <c:v>0.875</c:v>
                </c:pt>
                <c:pt idx="43">
                  <c:v>0.89583333333333304</c:v>
                </c:pt>
                <c:pt idx="44">
                  <c:v>0.91666666666666696</c:v>
                </c:pt>
                <c:pt idx="45">
                  <c:v>0.9375</c:v>
                </c:pt>
                <c:pt idx="46">
                  <c:v>0.95833333333333304</c:v>
                </c:pt>
                <c:pt idx="47">
                  <c:v>0.97916666666666696</c:v>
                </c:pt>
              </c:numCache>
            </c:numRef>
          </c:cat>
          <c:val>
            <c:numRef>
              <c:f>'Figure 23'!$C$63:$AX$63</c:f>
              <c:numCache>
                <c:formatCode>#,##0</c:formatCode>
                <c:ptCount val="48"/>
                <c:pt idx="0">
                  <c:v>617.07900316795133</c:v>
                </c:pt>
                <c:pt idx="1">
                  <c:v>568.9809867115182</c:v>
                </c:pt>
                <c:pt idx="2">
                  <c:v>513.18943294647602</c:v>
                </c:pt>
                <c:pt idx="3">
                  <c:v>453.90768784687623</c:v>
                </c:pt>
                <c:pt idx="4">
                  <c:v>395.11452816423122</c:v>
                </c:pt>
                <c:pt idx="5">
                  <c:v>338.5517084585191</c:v>
                </c:pt>
                <c:pt idx="6">
                  <c:v>285.48573830590368</c:v>
                </c:pt>
                <c:pt idx="7">
                  <c:v>240.00116700454865</c:v>
                </c:pt>
                <c:pt idx="8">
                  <c:v>199.60281555235991</c:v>
                </c:pt>
                <c:pt idx="9">
                  <c:v>178.19634170609635</c:v>
                </c:pt>
                <c:pt idx="10">
                  <c:v>182.18535659581852</c:v>
                </c:pt>
                <c:pt idx="11">
                  <c:v>192.31778299877692</c:v>
                </c:pt>
                <c:pt idx="12">
                  <c:v>229.18527783104003</c:v>
                </c:pt>
                <c:pt idx="13">
                  <c:v>286.89203489510959</c:v>
                </c:pt>
                <c:pt idx="14">
                  <c:v>345.77324398805939</c:v>
                </c:pt>
                <c:pt idx="15">
                  <c:v>412.57216445840254</c:v>
                </c:pt>
                <c:pt idx="16">
                  <c:v>663.57802080256511</c:v>
                </c:pt>
                <c:pt idx="17">
                  <c:v>863.78805467475956</c:v>
                </c:pt>
                <c:pt idx="18">
                  <c:v>969.93369417899976</c:v>
                </c:pt>
                <c:pt idx="19">
                  <c:v>1014.3639655124373</c:v>
                </c:pt>
                <c:pt idx="20">
                  <c:v>1061.2484566408334</c:v>
                </c:pt>
                <c:pt idx="21">
                  <c:v>1058.9124777415016</c:v>
                </c:pt>
                <c:pt idx="22">
                  <c:v>992.66200627018509</c:v>
                </c:pt>
                <c:pt idx="23">
                  <c:v>958.27215620301536</c:v>
                </c:pt>
                <c:pt idx="24">
                  <c:v>886.09694177306312</c:v>
                </c:pt>
                <c:pt idx="25">
                  <c:v>782.44642621747562</c:v>
                </c:pt>
                <c:pt idx="26">
                  <c:v>673.19973172801394</c:v>
                </c:pt>
                <c:pt idx="27">
                  <c:v>633.59684282536557</c:v>
                </c:pt>
                <c:pt idx="28">
                  <c:v>601.66163710545004</c:v>
                </c:pt>
                <c:pt idx="29">
                  <c:v>573.48964892165827</c:v>
                </c:pt>
                <c:pt idx="30">
                  <c:v>542.6883647512492</c:v>
                </c:pt>
                <c:pt idx="31">
                  <c:v>525.26555595293962</c:v>
                </c:pt>
                <c:pt idx="32">
                  <c:v>525.69828441455616</c:v>
                </c:pt>
                <c:pt idx="33">
                  <c:v>526.92027502675842</c:v>
                </c:pt>
                <c:pt idx="34">
                  <c:v>538.57470514410068</c:v>
                </c:pt>
                <c:pt idx="35">
                  <c:v>561.20102918996918</c:v>
                </c:pt>
                <c:pt idx="36">
                  <c:v>668.49051565545119</c:v>
                </c:pt>
                <c:pt idx="37">
                  <c:v>895.29188759275962</c:v>
                </c:pt>
                <c:pt idx="38">
                  <c:v>1039.0276639033482</c:v>
                </c:pt>
                <c:pt idx="39">
                  <c:v>1104.0009318813115</c:v>
                </c:pt>
                <c:pt idx="40">
                  <c:v>1113.5134429297909</c:v>
                </c:pt>
                <c:pt idx="41">
                  <c:v>1116.8864175810309</c:v>
                </c:pt>
                <c:pt idx="42">
                  <c:v>1076.6368606173189</c:v>
                </c:pt>
                <c:pt idx="43">
                  <c:v>1020.5530142112395</c:v>
                </c:pt>
                <c:pt idx="44">
                  <c:v>854.25037416661473</c:v>
                </c:pt>
                <c:pt idx="45">
                  <c:v>737.21904172824372</c:v>
                </c:pt>
                <c:pt idx="46">
                  <c:v>699.59516185197617</c:v>
                </c:pt>
                <c:pt idx="47">
                  <c:v>659.37849943987851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8FF-4A08-87DB-4F7DBE6B99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2087057936"/>
        <c:axId val="2087050736"/>
      </c:barChart>
      <c:lineChart>
        <c:grouping val="standard"/>
        <c:varyColors val="0"/>
        <c:ser>
          <c:idx val="9"/>
          <c:order val="9"/>
          <c:tx>
            <c:strRef>
              <c:f>'Figure 23'!$B$64</c:f>
              <c:strCache>
                <c:ptCount val="1"/>
                <c:pt idx="0">
                  <c:v>Sum</c:v>
                </c:pt>
              </c:strCache>
            </c:strRef>
          </c:tx>
          <c:spPr>
            <a:ln w="28575" cap="rnd">
              <a:solidFill>
                <a:sysClr val="windowText" lastClr="000000"/>
              </a:solidFill>
              <a:round/>
            </a:ln>
            <a:effectLst/>
          </c:spPr>
          <c:marker>
            <c:symbol val="none"/>
          </c:marker>
          <c:cat>
            <c:numRef>
              <c:f>'Figure 23'!$C$10:$AX$10</c:f>
              <c:numCache>
                <c:formatCode>h:mm</c:formatCode>
                <c:ptCount val="48"/>
                <c:pt idx="0">
                  <c:v>0</c:v>
                </c:pt>
                <c:pt idx="1">
                  <c:v>2.0833333333333332E-2</c:v>
                </c:pt>
                <c:pt idx="2">
                  <c:v>4.1666666666666699E-2</c:v>
                </c:pt>
                <c:pt idx="3">
                  <c:v>6.25E-2</c:v>
                </c:pt>
                <c:pt idx="4">
                  <c:v>8.3333333333333301E-2</c:v>
                </c:pt>
                <c:pt idx="5">
                  <c:v>0.104166666666667</c:v>
                </c:pt>
                <c:pt idx="6">
                  <c:v>0.125</c:v>
                </c:pt>
                <c:pt idx="7">
                  <c:v>0.14583333333333301</c:v>
                </c:pt>
                <c:pt idx="8">
                  <c:v>0.16666666666666699</c:v>
                </c:pt>
                <c:pt idx="9">
                  <c:v>0.1875</c:v>
                </c:pt>
                <c:pt idx="10">
                  <c:v>0.20833333333333301</c:v>
                </c:pt>
                <c:pt idx="11">
                  <c:v>0.22916666666666699</c:v>
                </c:pt>
                <c:pt idx="12">
                  <c:v>0.25</c:v>
                </c:pt>
                <c:pt idx="13">
                  <c:v>0.27083333333333298</c:v>
                </c:pt>
                <c:pt idx="14">
                  <c:v>0.29166666666666702</c:v>
                </c:pt>
                <c:pt idx="15">
                  <c:v>0.3125</c:v>
                </c:pt>
                <c:pt idx="16">
                  <c:v>0.33333333333333298</c:v>
                </c:pt>
                <c:pt idx="17">
                  <c:v>0.35416666666666702</c:v>
                </c:pt>
                <c:pt idx="18">
                  <c:v>0.375</c:v>
                </c:pt>
                <c:pt idx="19">
                  <c:v>0.39583333333333298</c:v>
                </c:pt>
                <c:pt idx="20">
                  <c:v>0.41666666666666702</c:v>
                </c:pt>
                <c:pt idx="21">
                  <c:v>0.4375</c:v>
                </c:pt>
                <c:pt idx="22">
                  <c:v>0.45833333333333298</c:v>
                </c:pt>
                <c:pt idx="23">
                  <c:v>0.47916666666666702</c:v>
                </c:pt>
                <c:pt idx="24">
                  <c:v>0.5</c:v>
                </c:pt>
                <c:pt idx="25">
                  <c:v>0.52083333333333304</c:v>
                </c:pt>
                <c:pt idx="26">
                  <c:v>0.54166666666666696</c:v>
                </c:pt>
                <c:pt idx="27">
                  <c:v>0.5625</c:v>
                </c:pt>
                <c:pt idx="28">
                  <c:v>0.58333333333333304</c:v>
                </c:pt>
                <c:pt idx="29">
                  <c:v>0.60416666666666696</c:v>
                </c:pt>
                <c:pt idx="30">
                  <c:v>0.625</c:v>
                </c:pt>
                <c:pt idx="31">
                  <c:v>0.64583333333333304</c:v>
                </c:pt>
                <c:pt idx="32">
                  <c:v>0.66666666666666696</c:v>
                </c:pt>
                <c:pt idx="33">
                  <c:v>0.6875</c:v>
                </c:pt>
                <c:pt idx="34">
                  <c:v>0.70833333333333304</c:v>
                </c:pt>
                <c:pt idx="35">
                  <c:v>0.72916666666666696</c:v>
                </c:pt>
                <c:pt idx="36">
                  <c:v>0.75</c:v>
                </c:pt>
                <c:pt idx="37">
                  <c:v>0.77083333333333304</c:v>
                </c:pt>
                <c:pt idx="38">
                  <c:v>0.79166666666666696</c:v>
                </c:pt>
                <c:pt idx="39">
                  <c:v>0.8125</c:v>
                </c:pt>
                <c:pt idx="40">
                  <c:v>0.83333333333333304</c:v>
                </c:pt>
                <c:pt idx="41">
                  <c:v>0.85416666666666696</c:v>
                </c:pt>
                <c:pt idx="42">
                  <c:v>0.875</c:v>
                </c:pt>
                <c:pt idx="43">
                  <c:v>0.89583333333333304</c:v>
                </c:pt>
                <c:pt idx="44">
                  <c:v>0.91666666666666696</c:v>
                </c:pt>
                <c:pt idx="45">
                  <c:v>0.9375</c:v>
                </c:pt>
                <c:pt idx="46">
                  <c:v>0.95833333333333304</c:v>
                </c:pt>
                <c:pt idx="47">
                  <c:v>0.97916666666666696</c:v>
                </c:pt>
              </c:numCache>
            </c:numRef>
          </c:cat>
          <c:val>
            <c:numRef>
              <c:f>'Figure 23'!$C$64:$AX$64</c:f>
              <c:numCache>
                <c:formatCode>#,##0</c:formatCode>
                <c:ptCount val="48"/>
                <c:pt idx="0">
                  <c:v>10162.948474310453</c:v>
                </c:pt>
                <c:pt idx="1">
                  <c:v>9836.0113225611694</c:v>
                </c:pt>
                <c:pt idx="2">
                  <c:v>9562.4467467178147</c:v>
                </c:pt>
                <c:pt idx="3">
                  <c:v>9351.4698962393813</c:v>
                </c:pt>
                <c:pt idx="4">
                  <c:v>9180.6024874532613</c:v>
                </c:pt>
                <c:pt idx="5">
                  <c:v>9040.6408160463943</c:v>
                </c:pt>
                <c:pt idx="6">
                  <c:v>8933.6322613745051</c:v>
                </c:pt>
                <c:pt idx="7">
                  <c:v>8862.4543830589082</c:v>
                </c:pt>
                <c:pt idx="8">
                  <c:v>8824.1235693774397</c:v>
                </c:pt>
                <c:pt idx="9">
                  <c:v>8818.9280747751072</c:v>
                </c:pt>
                <c:pt idx="10">
                  <c:v>8901.0152519106596</c:v>
                </c:pt>
                <c:pt idx="11">
                  <c:v>9034.9674467103359</c:v>
                </c:pt>
                <c:pt idx="12">
                  <c:v>9379.9458358352931</c:v>
                </c:pt>
                <c:pt idx="13">
                  <c:v>9862.4724609270361</c:v>
                </c:pt>
                <c:pt idx="14">
                  <c:v>11460.285939876427</c:v>
                </c:pt>
                <c:pt idx="15">
                  <c:v>11644.378255561269</c:v>
                </c:pt>
                <c:pt idx="16">
                  <c:v>11866.863036641513</c:v>
                </c:pt>
                <c:pt idx="17">
                  <c:v>11985.241577188805</c:v>
                </c:pt>
                <c:pt idx="18">
                  <c:v>11991.519616036836</c:v>
                </c:pt>
                <c:pt idx="19">
                  <c:v>12027.786261341278</c:v>
                </c:pt>
                <c:pt idx="20">
                  <c:v>12024.306790265238</c:v>
                </c:pt>
                <c:pt idx="21">
                  <c:v>11998.390102875674</c:v>
                </c:pt>
                <c:pt idx="22">
                  <c:v>11976.141344372463</c:v>
                </c:pt>
                <c:pt idx="23">
                  <c:v>11965.528815759108</c:v>
                </c:pt>
                <c:pt idx="24">
                  <c:v>11929.36600321902</c:v>
                </c:pt>
                <c:pt idx="25">
                  <c:v>11888.805220394497</c:v>
                </c:pt>
                <c:pt idx="26">
                  <c:v>11832.929637572643</c:v>
                </c:pt>
                <c:pt idx="27">
                  <c:v>11767.362447255604</c:v>
                </c:pt>
                <c:pt idx="28">
                  <c:v>11722.972359004494</c:v>
                </c:pt>
                <c:pt idx="29">
                  <c:v>11694.168293996923</c:v>
                </c:pt>
                <c:pt idx="30">
                  <c:v>11646.371148250237</c:v>
                </c:pt>
                <c:pt idx="31">
                  <c:v>11626.502004773227</c:v>
                </c:pt>
                <c:pt idx="32">
                  <c:v>11615.736955466757</c:v>
                </c:pt>
                <c:pt idx="33">
                  <c:v>11641.018925916016</c:v>
                </c:pt>
                <c:pt idx="34">
                  <c:v>11694.187297795721</c:v>
                </c:pt>
                <c:pt idx="35">
                  <c:v>11770.932435002507</c:v>
                </c:pt>
                <c:pt idx="36">
                  <c:v>11843.395984312314</c:v>
                </c:pt>
                <c:pt idx="37">
                  <c:v>11864.235696367245</c:v>
                </c:pt>
                <c:pt idx="38">
                  <c:v>11915.982674731316</c:v>
                </c:pt>
                <c:pt idx="39">
                  <c:v>11907.310730073204</c:v>
                </c:pt>
                <c:pt idx="40">
                  <c:v>11862.619198230574</c:v>
                </c:pt>
                <c:pt idx="41">
                  <c:v>11825.524389169395</c:v>
                </c:pt>
                <c:pt idx="42">
                  <c:v>11808.603445027793</c:v>
                </c:pt>
                <c:pt idx="43">
                  <c:v>11801.930912090838</c:v>
                </c:pt>
                <c:pt idx="44">
                  <c:v>11688.117671226639</c:v>
                </c:pt>
                <c:pt idx="45">
                  <c:v>11524.482794980873</c:v>
                </c:pt>
                <c:pt idx="46">
                  <c:v>10907.233254480696</c:v>
                </c:pt>
                <c:pt idx="47">
                  <c:v>10467.790480142021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8FF-4A08-87DB-4F7DBE6B99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87057936"/>
        <c:axId val="2087050736"/>
      </c:lineChart>
      <c:catAx>
        <c:axId val="2087057936"/>
        <c:scaling>
          <c:orientation val="minMax"/>
        </c:scaling>
        <c:delete val="0"/>
        <c:axPos val="b"/>
        <c:numFmt formatCode="h:mm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87050736"/>
        <c:crosses val="autoZero"/>
        <c:auto val="1"/>
        <c:lblAlgn val="ctr"/>
        <c:lblOffset val="100"/>
        <c:noMultiLvlLbl val="0"/>
      </c:catAx>
      <c:valAx>
        <c:axId val="2087050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/>
                  <a:t>MW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870579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'Figure 23'!$C$69</c:f>
          <c:strCache>
            <c:ptCount val="1"/>
            <c:pt idx="0">
              <c:v>(d) Made In Aotearoa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'Figure 23'!$B$74</c:f>
              <c:strCache>
                <c:ptCount val="1"/>
                <c:pt idx="0">
                  <c:v>Batteries Discharging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'Figure 23'!$C$10:$AX$10</c:f>
              <c:numCache>
                <c:formatCode>h:mm</c:formatCode>
                <c:ptCount val="48"/>
                <c:pt idx="0">
                  <c:v>0</c:v>
                </c:pt>
                <c:pt idx="1">
                  <c:v>2.0833333333333332E-2</c:v>
                </c:pt>
                <c:pt idx="2">
                  <c:v>4.1666666666666699E-2</c:v>
                </c:pt>
                <c:pt idx="3">
                  <c:v>6.25E-2</c:v>
                </c:pt>
                <c:pt idx="4">
                  <c:v>8.3333333333333301E-2</c:v>
                </c:pt>
                <c:pt idx="5">
                  <c:v>0.104166666666667</c:v>
                </c:pt>
                <c:pt idx="6">
                  <c:v>0.125</c:v>
                </c:pt>
                <c:pt idx="7">
                  <c:v>0.14583333333333301</c:v>
                </c:pt>
                <c:pt idx="8">
                  <c:v>0.16666666666666699</c:v>
                </c:pt>
                <c:pt idx="9">
                  <c:v>0.1875</c:v>
                </c:pt>
                <c:pt idx="10">
                  <c:v>0.20833333333333301</c:v>
                </c:pt>
                <c:pt idx="11">
                  <c:v>0.22916666666666699</c:v>
                </c:pt>
                <c:pt idx="12">
                  <c:v>0.25</c:v>
                </c:pt>
                <c:pt idx="13">
                  <c:v>0.27083333333333298</c:v>
                </c:pt>
                <c:pt idx="14">
                  <c:v>0.29166666666666702</c:v>
                </c:pt>
                <c:pt idx="15">
                  <c:v>0.3125</c:v>
                </c:pt>
                <c:pt idx="16">
                  <c:v>0.33333333333333298</c:v>
                </c:pt>
                <c:pt idx="17">
                  <c:v>0.35416666666666702</c:v>
                </c:pt>
                <c:pt idx="18">
                  <c:v>0.375</c:v>
                </c:pt>
                <c:pt idx="19">
                  <c:v>0.39583333333333298</c:v>
                </c:pt>
                <c:pt idx="20">
                  <c:v>0.41666666666666702</c:v>
                </c:pt>
                <c:pt idx="21">
                  <c:v>0.4375</c:v>
                </c:pt>
                <c:pt idx="22">
                  <c:v>0.45833333333333298</c:v>
                </c:pt>
                <c:pt idx="23">
                  <c:v>0.47916666666666702</c:v>
                </c:pt>
                <c:pt idx="24">
                  <c:v>0.5</c:v>
                </c:pt>
                <c:pt idx="25">
                  <c:v>0.52083333333333304</c:v>
                </c:pt>
                <c:pt idx="26">
                  <c:v>0.54166666666666696</c:v>
                </c:pt>
                <c:pt idx="27">
                  <c:v>0.5625</c:v>
                </c:pt>
                <c:pt idx="28">
                  <c:v>0.58333333333333304</c:v>
                </c:pt>
                <c:pt idx="29">
                  <c:v>0.60416666666666696</c:v>
                </c:pt>
                <c:pt idx="30">
                  <c:v>0.625</c:v>
                </c:pt>
                <c:pt idx="31">
                  <c:v>0.64583333333333304</c:v>
                </c:pt>
                <c:pt idx="32">
                  <c:v>0.66666666666666696</c:v>
                </c:pt>
                <c:pt idx="33">
                  <c:v>0.6875</c:v>
                </c:pt>
                <c:pt idx="34">
                  <c:v>0.70833333333333304</c:v>
                </c:pt>
                <c:pt idx="35">
                  <c:v>0.72916666666666696</c:v>
                </c:pt>
                <c:pt idx="36">
                  <c:v>0.75</c:v>
                </c:pt>
                <c:pt idx="37">
                  <c:v>0.77083333333333304</c:v>
                </c:pt>
                <c:pt idx="38">
                  <c:v>0.79166666666666696</c:v>
                </c:pt>
                <c:pt idx="39">
                  <c:v>0.8125</c:v>
                </c:pt>
                <c:pt idx="40">
                  <c:v>0.83333333333333304</c:v>
                </c:pt>
                <c:pt idx="41">
                  <c:v>0.85416666666666696</c:v>
                </c:pt>
                <c:pt idx="42">
                  <c:v>0.875</c:v>
                </c:pt>
                <c:pt idx="43">
                  <c:v>0.89583333333333304</c:v>
                </c:pt>
                <c:pt idx="44">
                  <c:v>0.91666666666666696</c:v>
                </c:pt>
                <c:pt idx="45">
                  <c:v>0.9375</c:v>
                </c:pt>
                <c:pt idx="46">
                  <c:v>0.95833333333333304</c:v>
                </c:pt>
                <c:pt idx="47">
                  <c:v>0.97916666666666696</c:v>
                </c:pt>
              </c:numCache>
            </c:numRef>
          </c:cat>
          <c:val>
            <c:numRef>
              <c:f>'Figure 23'!$C$74:$AX$74</c:f>
              <c:numCache>
                <c:formatCode>General</c:formatCode>
                <c:ptCount val="4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-140.38558136483522</c:v>
                </c:pt>
                <c:pt idx="17">
                  <c:v>-240.29896337868931</c:v>
                </c:pt>
                <c:pt idx="18">
                  <c:v>-263.6291258631299</c:v>
                </c:pt>
                <c:pt idx="19">
                  <c:v>-243.37184025064633</c:v>
                </c:pt>
                <c:pt idx="20">
                  <c:v>-239.7353167583197</c:v>
                </c:pt>
                <c:pt idx="21">
                  <c:v>-219.47590709702209</c:v>
                </c:pt>
                <c:pt idx="22">
                  <c:v>-165.80521235915302</c:v>
                </c:pt>
                <c:pt idx="23">
                  <c:v>-146.90368920303837</c:v>
                </c:pt>
                <c:pt idx="24">
                  <c:v>-109.84971888466353</c:v>
                </c:pt>
                <c:pt idx="25">
                  <c:v>-53.692557049110853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-52.053803067835588</c:v>
                </c:pt>
                <c:pt idx="37">
                  <c:v>-211.73297027619941</c:v>
                </c:pt>
                <c:pt idx="38">
                  <c:v>-283.63956183232312</c:v>
                </c:pt>
                <c:pt idx="39">
                  <c:v>-292.77329840741805</c:v>
                </c:pt>
                <c:pt idx="40">
                  <c:v>-267.85649597080106</c:v>
                </c:pt>
                <c:pt idx="41">
                  <c:v>-244.41417918803955</c:v>
                </c:pt>
                <c:pt idx="42">
                  <c:v>-206.62080264354151</c:v>
                </c:pt>
                <c:pt idx="43">
                  <c:v>-161.38259481241593</c:v>
                </c:pt>
                <c:pt idx="44">
                  <c:v>-38.938861825652111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F1-42B7-AA6D-E0C61EF47797}"/>
            </c:ext>
          </c:extLst>
        </c:ser>
        <c:ser>
          <c:idx val="1"/>
          <c:order val="1"/>
          <c:tx>
            <c:strRef>
              <c:f>'Figure 23'!$B$75</c:f>
              <c:strCache>
                <c:ptCount val="1"/>
                <c:pt idx="0">
                  <c:v>Base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'Figure 23'!$C$10:$AX$10</c:f>
              <c:numCache>
                <c:formatCode>h:mm</c:formatCode>
                <c:ptCount val="48"/>
                <c:pt idx="0">
                  <c:v>0</c:v>
                </c:pt>
                <c:pt idx="1">
                  <c:v>2.0833333333333332E-2</c:v>
                </c:pt>
                <c:pt idx="2">
                  <c:v>4.1666666666666699E-2</c:v>
                </c:pt>
                <c:pt idx="3">
                  <c:v>6.25E-2</c:v>
                </c:pt>
                <c:pt idx="4">
                  <c:v>8.3333333333333301E-2</c:v>
                </c:pt>
                <c:pt idx="5">
                  <c:v>0.104166666666667</c:v>
                </c:pt>
                <c:pt idx="6">
                  <c:v>0.125</c:v>
                </c:pt>
                <c:pt idx="7">
                  <c:v>0.14583333333333301</c:v>
                </c:pt>
                <c:pt idx="8">
                  <c:v>0.16666666666666699</c:v>
                </c:pt>
                <c:pt idx="9">
                  <c:v>0.1875</c:v>
                </c:pt>
                <c:pt idx="10">
                  <c:v>0.20833333333333301</c:v>
                </c:pt>
                <c:pt idx="11">
                  <c:v>0.22916666666666699</c:v>
                </c:pt>
                <c:pt idx="12">
                  <c:v>0.25</c:v>
                </c:pt>
                <c:pt idx="13">
                  <c:v>0.27083333333333298</c:v>
                </c:pt>
                <c:pt idx="14">
                  <c:v>0.29166666666666702</c:v>
                </c:pt>
                <c:pt idx="15">
                  <c:v>0.3125</c:v>
                </c:pt>
                <c:pt idx="16">
                  <c:v>0.33333333333333298</c:v>
                </c:pt>
                <c:pt idx="17">
                  <c:v>0.35416666666666702</c:v>
                </c:pt>
                <c:pt idx="18">
                  <c:v>0.375</c:v>
                </c:pt>
                <c:pt idx="19">
                  <c:v>0.39583333333333298</c:v>
                </c:pt>
                <c:pt idx="20">
                  <c:v>0.41666666666666702</c:v>
                </c:pt>
                <c:pt idx="21">
                  <c:v>0.4375</c:v>
                </c:pt>
                <c:pt idx="22">
                  <c:v>0.45833333333333298</c:v>
                </c:pt>
                <c:pt idx="23">
                  <c:v>0.47916666666666702</c:v>
                </c:pt>
                <c:pt idx="24">
                  <c:v>0.5</c:v>
                </c:pt>
                <c:pt idx="25">
                  <c:v>0.52083333333333304</c:v>
                </c:pt>
                <c:pt idx="26">
                  <c:v>0.54166666666666696</c:v>
                </c:pt>
                <c:pt idx="27">
                  <c:v>0.5625</c:v>
                </c:pt>
                <c:pt idx="28">
                  <c:v>0.58333333333333304</c:v>
                </c:pt>
                <c:pt idx="29">
                  <c:v>0.60416666666666696</c:v>
                </c:pt>
                <c:pt idx="30">
                  <c:v>0.625</c:v>
                </c:pt>
                <c:pt idx="31">
                  <c:v>0.64583333333333304</c:v>
                </c:pt>
                <c:pt idx="32">
                  <c:v>0.66666666666666696</c:v>
                </c:pt>
                <c:pt idx="33">
                  <c:v>0.6875</c:v>
                </c:pt>
                <c:pt idx="34">
                  <c:v>0.70833333333333304</c:v>
                </c:pt>
                <c:pt idx="35">
                  <c:v>0.72916666666666696</c:v>
                </c:pt>
                <c:pt idx="36">
                  <c:v>0.75</c:v>
                </c:pt>
                <c:pt idx="37">
                  <c:v>0.77083333333333304</c:v>
                </c:pt>
                <c:pt idx="38">
                  <c:v>0.79166666666666696</c:v>
                </c:pt>
                <c:pt idx="39">
                  <c:v>0.8125</c:v>
                </c:pt>
                <c:pt idx="40">
                  <c:v>0.83333333333333304</c:v>
                </c:pt>
                <c:pt idx="41">
                  <c:v>0.85416666666666696</c:v>
                </c:pt>
                <c:pt idx="42">
                  <c:v>0.875</c:v>
                </c:pt>
                <c:pt idx="43">
                  <c:v>0.89583333333333304</c:v>
                </c:pt>
                <c:pt idx="44">
                  <c:v>0.91666666666666696</c:v>
                </c:pt>
                <c:pt idx="45">
                  <c:v>0.9375</c:v>
                </c:pt>
                <c:pt idx="46">
                  <c:v>0.95833333333333304</c:v>
                </c:pt>
                <c:pt idx="47">
                  <c:v>0.97916666666666696</c:v>
                </c:pt>
              </c:numCache>
            </c:numRef>
          </c:cat>
          <c:val>
            <c:numRef>
              <c:f>'Figure 23'!$C$75:$AX$75</c:f>
              <c:numCache>
                <c:formatCode>General</c:formatCode>
                <c:ptCount val="48"/>
                <c:pt idx="0">
                  <c:v>7136.2587411203949</c:v>
                </c:pt>
                <c:pt idx="1">
                  <c:v>6748.1222543754884</c:v>
                </c:pt>
                <c:pt idx="2">
                  <c:v>6426.650140622929</c:v>
                </c:pt>
                <c:pt idx="3">
                  <c:v>6207.6061857432987</c:v>
                </c:pt>
                <c:pt idx="4">
                  <c:v>6026.8144774186012</c:v>
                </c:pt>
                <c:pt idx="5">
                  <c:v>5884.9501991619245</c:v>
                </c:pt>
                <c:pt idx="6">
                  <c:v>5783.3823765567895</c:v>
                </c:pt>
                <c:pt idx="7">
                  <c:v>5725.0442996954589</c:v>
                </c:pt>
                <c:pt idx="8">
                  <c:v>5703.4752595033769</c:v>
                </c:pt>
                <c:pt idx="9">
                  <c:v>5700.382636174425</c:v>
                </c:pt>
                <c:pt idx="10">
                  <c:v>5775.7704426025239</c:v>
                </c:pt>
                <c:pt idx="11">
                  <c:v>5904.3176289755775</c:v>
                </c:pt>
                <c:pt idx="12">
                  <c:v>6227.6419012548286</c:v>
                </c:pt>
                <c:pt idx="13">
                  <c:v>6733.9149257436648</c:v>
                </c:pt>
                <c:pt idx="14">
                  <c:v>7620.1302757188532</c:v>
                </c:pt>
                <c:pt idx="15">
                  <c:v>8561.3795840513048</c:v>
                </c:pt>
                <c:pt idx="16">
                  <c:v>9328.9680061292656</c:v>
                </c:pt>
                <c:pt idx="17">
                  <c:v>9541.3489644107995</c:v>
                </c:pt>
                <c:pt idx="18">
                  <c:v>9514.2084665737384</c:v>
                </c:pt>
                <c:pt idx="19">
                  <c:v>9438.1092380618047</c:v>
                </c:pt>
                <c:pt idx="20">
                  <c:v>9378.1336385604645</c:v>
                </c:pt>
                <c:pt idx="21">
                  <c:v>9296.7147547671102</c:v>
                </c:pt>
                <c:pt idx="22">
                  <c:v>9199.2086096090443</c:v>
                </c:pt>
                <c:pt idx="23">
                  <c:v>9118.5701223534288</c:v>
                </c:pt>
                <c:pt idx="24">
                  <c:v>9024.6502959506215</c:v>
                </c:pt>
                <c:pt idx="25">
                  <c:v>8906.1817675478051</c:v>
                </c:pt>
                <c:pt idx="26">
                  <c:v>8721.3262037542627</c:v>
                </c:pt>
                <c:pt idx="27">
                  <c:v>8534.5675243450896</c:v>
                </c:pt>
                <c:pt idx="28">
                  <c:v>8433.001847042653</c:v>
                </c:pt>
                <c:pt idx="29">
                  <c:v>8325.5475222705572</c:v>
                </c:pt>
                <c:pt idx="30">
                  <c:v>8204.3503989558758</c:v>
                </c:pt>
                <c:pt idx="31">
                  <c:v>8150.3115443309571</c:v>
                </c:pt>
                <c:pt idx="32">
                  <c:v>8176.9955403230588</c:v>
                </c:pt>
                <c:pt idx="33">
                  <c:v>8355.568247537296</c:v>
                </c:pt>
                <c:pt idx="34">
                  <c:v>8563.7332699867802</c:v>
                </c:pt>
                <c:pt idx="35">
                  <c:v>8825.5402518208648</c:v>
                </c:pt>
                <c:pt idx="36">
                  <c:v>9158.6871542681693</c:v>
                </c:pt>
                <c:pt idx="37">
                  <c:v>9484.3704106103614</c:v>
                </c:pt>
                <c:pt idx="38">
                  <c:v>9671.2335689075389</c:v>
                </c:pt>
                <c:pt idx="39">
                  <c:v>9646.8447209473597</c:v>
                </c:pt>
                <c:pt idx="40">
                  <c:v>9534.9771443405443</c:v>
                </c:pt>
                <c:pt idx="41">
                  <c:v>9468.6756217422244</c:v>
                </c:pt>
                <c:pt idx="42">
                  <c:v>9429.9880860223111</c:v>
                </c:pt>
                <c:pt idx="43">
                  <c:v>9383.6316012667849</c:v>
                </c:pt>
                <c:pt idx="44">
                  <c:v>9097.6996886023662</c:v>
                </c:pt>
                <c:pt idx="45">
                  <c:v>8616.3562646484806</c:v>
                </c:pt>
                <c:pt idx="46">
                  <c:v>8017.7203237937538</c:v>
                </c:pt>
                <c:pt idx="47">
                  <c:v>7469.0047571999403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EF1-42B7-AA6D-E0C61EF47797}"/>
            </c:ext>
          </c:extLst>
        </c:ser>
        <c:ser>
          <c:idx val="2"/>
          <c:order val="2"/>
          <c:tx>
            <c:strRef>
              <c:f>'Figure 23'!$B$76</c:f>
              <c:strCache>
                <c:ptCount val="1"/>
                <c:pt idx="0">
                  <c:v>Customer Steps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'Figure 23'!$C$10:$AX$10</c:f>
              <c:numCache>
                <c:formatCode>h:mm</c:formatCode>
                <c:ptCount val="48"/>
                <c:pt idx="0">
                  <c:v>0</c:v>
                </c:pt>
                <c:pt idx="1">
                  <c:v>2.0833333333333332E-2</c:v>
                </c:pt>
                <c:pt idx="2">
                  <c:v>4.1666666666666699E-2</c:v>
                </c:pt>
                <c:pt idx="3">
                  <c:v>6.25E-2</c:v>
                </c:pt>
                <c:pt idx="4">
                  <c:v>8.3333333333333301E-2</c:v>
                </c:pt>
                <c:pt idx="5">
                  <c:v>0.104166666666667</c:v>
                </c:pt>
                <c:pt idx="6">
                  <c:v>0.125</c:v>
                </c:pt>
                <c:pt idx="7">
                  <c:v>0.14583333333333301</c:v>
                </c:pt>
                <c:pt idx="8">
                  <c:v>0.16666666666666699</c:v>
                </c:pt>
                <c:pt idx="9">
                  <c:v>0.1875</c:v>
                </c:pt>
                <c:pt idx="10">
                  <c:v>0.20833333333333301</c:v>
                </c:pt>
                <c:pt idx="11">
                  <c:v>0.22916666666666699</c:v>
                </c:pt>
                <c:pt idx="12">
                  <c:v>0.25</c:v>
                </c:pt>
                <c:pt idx="13">
                  <c:v>0.27083333333333298</c:v>
                </c:pt>
                <c:pt idx="14">
                  <c:v>0.29166666666666702</c:v>
                </c:pt>
                <c:pt idx="15">
                  <c:v>0.3125</c:v>
                </c:pt>
                <c:pt idx="16">
                  <c:v>0.33333333333333298</c:v>
                </c:pt>
                <c:pt idx="17">
                  <c:v>0.35416666666666702</c:v>
                </c:pt>
                <c:pt idx="18">
                  <c:v>0.375</c:v>
                </c:pt>
                <c:pt idx="19">
                  <c:v>0.39583333333333298</c:v>
                </c:pt>
                <c:pt idx="20">
                  <c:v>0.41666666666666702</c:v>
                </c:pt>
                <c:pt idx="21">
                  <c:v>0.4375</c:v>
                </c:pt>
                <c:pt idx="22">
                  <c:v>0.45833333333333298</c:v>
                </c:pt>
                <c:pt idx="23">
                  <c:v>0.47916666666666702</c:v>
                </c:pt>
                <c:pt idx="24">
                  <c:v>0.5</c:v>
                </c:pt>
                <c:pt idx="25">
                  <c:v>0.52083333333333304</c:v>
                </c:pt>
                <c:pt idx="26">
                  <c:v>0.54166666666666696</c:v>
                </c:pt>
                <c:pt idx="27">
                  <c:v>0.5625</c:v>
                </c:pt>
                <c:pt idx="28">
                  <c:v>0.58333333333333304</c:v>
                </c:pt>
                <c:pt idx="29">
                  <c:v>0.60416666666666696</c:v>
                </c:pt>
                <c:pt idx="30">
                  <c:v>0.625</c:v>
                </c:pt>
                <c:pt idx="31">
                  <c:v>0.64583333333333304</c:v>
                </c:pt>
                <c:pt idx="32">
                  <c:v>0.66666666666666696</c:v>
                </c:pt>
                <c:pt idx="33">
                  <c:v>0.6875</c:v>
                </c:pt>
                <c:pt idx="34">
                  <c:v>0.70833333333333304</c:v>
                </c:pt>
                <c:pt idx="35">
                  <c:v>0.72916666666666696</c:v>
                </c:pt>
                <c:pt idx="36">
                  <c:v>0.75</c:v>
                </c:pt>
                <c:pt idx="37">
                  <c:v>0.77083333333333304</c:v>
                </c:pt>
                <c:pt idx="38">
                  <c:v>0.79166666666666696</c:v>
                </c:pt>
                <c:pt idx="39">
                  <c:v>0.8125</c:v>
                </c:pt>
                <c:pt idx="40">
                  <c:v>0.83333333333333304</c:v>
                </c:pt>
                <c:pt idx="41">
                  <c:v>0.85416666666666696</c:v>
                </c:pt>
                <c:pt idx="42">
                  <c:v>0.875</c:v>
                </c:pt>
                <c:pt idx="43">
                  <c:v>0.89583333333333304</c:v>
                </c:pt>
                <c:pt idx="44">
                  <c:v>0.91666666666666696</c:v>
                </c:pt>
                <c:pt idx="45">
                  <c:v>0.9375</c:v>
                </c:pt>
                <c:pt idx="46">
                  <c:v>0.95833333333333304</c:v>
                </c:pt>
                <c:pt idx="47">
                  <c:v>0.97916666666666696</c:v>
                </c:pt>
              </c:numCache>
            </c:numRef>
          </c:cat>
          <c:val>
            <c:numRef>
              <c:f>'Figure 23'!$C$76:$AX$76</c:f>
              <c:numCache>
                <c:formatCode>General</c:formatCode>
                <c:ptCount val="48"/>
                <c:pt idx="0">
                  <c:v>740.14055732048234</c:v>
                </c:pt>
                <c:pt idx="1">
                  <c:v>731.91111353988197</c:v>
                </c:pt>
                <c:pt idx="2">
                  <c:v>732.24553243535138</c:v>
                </c:pt>
                <c:pt idx="3">
                  <c:v>723.54318133162599</c:v>
                </c:pt>
                <c:pt idx="4">
                  <c:v>723.38528379879324</c:v>
                </c:pt>
                <c:pt idx="5">
                  <c:v>725.19746933279862</c:v>
                </c:pt>
                <c:pt idx="6">
                  <c:v>730.20084993173589</c:v>
                </c:pt>
                <c:pt idx="7">
                  <c:v>734.01572407019319</c:v>
                </c:pt>
                <c:pt idx="8">
                  <c:v>742.56928909338569</c:v>
                </c:pt>
                <c:pt idx="9">
                  <c:v>755.7888764806745</c:v>
                </c:pt>
                <c:pt idx="10">
                  <c:v>784.1217497754551</c:v>
                </c:pt>
                <c:pt idx="11">
                  <c:v>825.13155792268549</c:v>
                </c:pt>
                <c:pt idx="12">
                  <c:v>926.97748640226553</c:v>
                </c:pt>
                <c:pt idx="13">
                  <c:v>1016.1196415321823</c:v>
                </c:pt>
                <c:pt idx="14">
                  <c:v>1102.2850626405029</c:v>
                </c:pt>
                <c:pt idx="15">
                  <c:v>1143.9562905815008</c:v>
                </c:pt>
                <c:pt idx="16">
                  <c:v>1176.995983762969</c:v>
                </c:pt>
                <c:pt idx="17">
                  <c:v>1205.4176393961159</c:v>
                </c:pt>
                <c:pt idx="18">
                  <c:v>1214.9896672867976</c:v>
                </c:pt>
                <c:pt idx="19">
                  <c:v>1226.660363291415</c:v>
                </c:pt>
                <c:pt idx="20">
                  <c:v>1232.9675328646504</c:v>
                </c:pt>
                <c:pt idx="21">
                  <c:v>1222.8731752354261</c:v>
                </c:pt>
                <c:pt idx="22">
                  <c:v>1223.9137693326429</c:v>
                </c:pt>
                <c:pt idx="23">
                  <c:v>1235.9270190611164</c:v>
                </c:pt>
                <c:pt idx="24">
                  <c:v>1246.0944377687465</c:v>
                </c:pt>
                <c:pt idx="25">
                  <c:v>1254.2345109945745</c:v>
                </c:pt>
                <c:pt idx="26">
                  <c:v>1266.4330001672283</c:v>
                </c:pt>
                <c:pt idx="27">
                  <c:v>1261.9150886845641</c:v>
                </c:pt>
                <c:pt idx="28">
                  <c:v>1256.6930895342482</c:v>
                </c:pt>
                <c:pt idx="29">
                  <c:v>1253.5626167526204</c:v>
                </c:pt>
                <c:pt idx="30">
                  <c:v>1248.4085412252114</c:v>
                </c:pt>
                <c:pt idx="31">
                  <c:v>1242.0946592135854</c:v>
                </c:pt>
                <c:pt idx="32">
                  <c:v>1229.8688402235771</c:v>
                </c:pt>
                <c:pt idx="33">
                  <c:v>1208.5576180805569</c:v>
                </c:pt>
                <c:pt idx="34">
                  <c:v>1180.1641859971614</c:v>
                </c:pt>
                <c:pt idx="35">
                  <c:v>1152.382247112484</c:v>
                </c:pt>
                <c:pt idx="36">
                  <c:v>1080.3650517398751</c:v>
                </c:pt>
                <c:pt idx="37">
                  <c:v>1012.6196298961181</c:v>
                </c:pt>
                <c:pt idx="38">
                  <c:v>958.13498388853441</c:v>
                </c:pt>
                <c:pt idx="39">
                  <c:v>934.18713947951107</c:v>
                </c:pt>
                <c:pt idx="40">
                  <c:v>913.25109168512074</c:v>
                </c:pt>
                <c:pt idx="41">
                  <c:v>892.42827049914729</c:v>
                </c:pt>
                <c:pt idx="42">
                  <c:v>857.76911456669006</c:v>
                </c:pt>
                <c:pt idx="43">
                  <c:v>828.61810904346135</c:v>
                </c:pt>
                <c:pt idx="44">
                  <c:v>796.38992183596963</c:v>
                </c:pt>
                <c:pt idx="45">
                  <c:v>782.67581169256903</c:v>
                </c:pt>
                <c:pt idx="46">
                  <c:v>781.28897463851604</c:v>
                </c:pt>
                <c:pt idx="47">
                  <c:v>769.97296870069965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EF1-42B7-AA6D-E0C61EF47797}"/>
            </c:ext>
          </c:extLst>
        </c:ser>
        <c:ser>
          <c:idx val="3"/>
          <c:order val="3"/>
          <c:tx>
            <c:strRef>
              <c:f>'Figure 23'!$B$77</c:f>
              <c:strCache>
                <c:ptCount val="1"/>
                <c:pt idx="0">
                  <c:v>Electrified Heat Load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'Figure 23'!$C$10:$AX$10</c:f>
              <c:numCache>
                <c:formatCode>h:mm</c:formatCode>
                <c:ptCount val="48"/>
                <c:pt idx="0">
                  <c:v>0</c:v>
                </c:pt>
                <c:pt idx="1">
                  <c:v>2.0833333333333332E-2</c:v>
                </c:pt>
                <c:pt idx="2">
                  <c:v>4.1666666666666699E-2</c:v>
                </c:pt>
                <c:pt idx="3">
                  <c:v>6.25E-2</c:v>
                </c:pt>
                <c:pt idx="4">
                  <c:v>8.3333333333333301E-2</c:v>
                </c:pt>
                <c:pt idx="5">
                  <c:v>0.104166666666667</c:v>
                </c:pt>
                <c:pt idx="6">
                  <c:v>0.125</c:v>
                </c:pt>
                <c:pt idx="7">
                  <c:v>0.14583333333333301</c:v>
                </c:pt>
                <c:pt idx="8">
                  <c:v>0.16666666666666699</c:v>
                </c:pt>
                <c:pt idx="9">
                  <c:v>0.1875</c:v>
                </c:pt>
                <c:pt idx="10">
                  <c:v>0.20833333333333301</c:v>
                </c:pt>
                <c:pt idx="11">
                  <c:v>0.22916666666666699</c:v>
                </c:pt>
                <c:pt idx="12">
                  <c:v>0.25</c:v>
                </c:pt>
                <c:pt idx="13">
                  <c:v>0.27083333333333298</c:v>
                </c:pt>
                <c:pt idx="14">
                  <c:v>0.29166666666666702</c:v>
                </c:pt>
                <c:pt idx="15">
                  <c:v>0.3125</c:v>
                </c:pt>
                <c:pt idx="16">
                  <c:v>0.33333333333333298</c:v>
                </c:pt>
                <c:pt idx="17">
                  <c:v>0.35416666666666702</c:v>
                </c:pt>
                <c:pt idx="18">
                  <c:v>0.375</c:v>
                </c:pt>
                <c:pt idx="19">
                  <c:v>0.39583333333333298</c:v>
                </c:pt>
                <c:pt idx="20">
                  <c:v>0.41666666666666702</c:v>
                </c:pt>
                <c:pt idx="21">
                  <c:v>0.4375</c:v>
                </c:pt>
                <c:pt idx="22">
                  <c:v>0.45833333333333298</c:v>
                </c:pt>
                <c:pt idx="23">
                  <c:v>0.47916666666666702</c:v>
                </c:pt>
                <c:pt idx="24">
                  <c:v>0.5</c:v>
                </c:pt>
                <c:pt idx="25">
                  <c:v>0.52083333333333304</c:v>
                </c:pt>
                <c:pt idx="26">
                  <c:v>0.54166666666666696</c:v>
                </c:pt>
                <c:pt idx="27">
                  <c:v>0.5625</c:v>
                </c:pt>
                <c:pt idx="28">
                  <c:v>0.58333333333333304</c:v>
                </c:pt>
                <c:pt idx="29">
                  <c:v>0.60416666666666696</c:v>
                </c:pt>
                <c:pt idx="30">
                  <c:v>0.625</c:v>
                </c:pt>
                <c:pt idx="31">
                  <c:v>0.64583333333333304</c:v>
                </c:pt>
                <c:pt idx="32">
                  <c:v>0.66666666666666696</c:v>
                </c:pt>
                <c:pt idx="33">
                  <c:v>0.6875</c:v>
                </c:pt>
                <c:pt idx="34">
                  <c:v>0.70833333333333304</c:v>
                </c:pt>
                <c:pt idx="35">
                  <c:v>0.72916666666666696</c:v>
                </c:pt>
                <c:pt idx="36">
                  <c:v>0.75</c:v>
                </c:pt>
                <c:pt idx="37">
                  <c:v>0.77083333333333304</c:v>
                </c:pt>
                <c:pt idx="38">
                  <c:v>0.79166666666666696</c:v>
                </c:pt>
                <c:pt idx="39">
                  <c:v>0.8125</c:v>
                </c:pt>
                <c:pt idx="40">
                  <c:v>0.83333333333333304</c:v>
                </c:pt>
                <c:pt idx="41">
                  <c:v>0.85416666666666696</c:v>
                </c:pt>
                <c:pt idx="42">
                  <c:v>0.875</c:v>
                </c:pt>
                <c:pt idx="43">
                  <c:v>0.89583333333333304</c:v>
                </c:pt>
                <c:pt idx="44">
                  <c:v>0.91666666666666696</c:v>
                </c:pt>
                <c:pt idx="45">
                  <c:v>0.9375</c:v>
                </c:pt>
                <c:pt idx="46">
                  <c:v>0.95833333333333304</c:v>
                </c:pt>
                <c:pt idx="47">
                  <c:v>0.97916666666666696</c:v>
                </c:pt>
              </c:numCache>
            </c:numRef>
          </c:cat>
          <c:val>
            <c:numRef>
              <c:f>'Figure 23'!$C$77:$AX$77</c:f>
              <c:numCache>
                <c:formatCode>General</c:formatCode>
                <c:ptCount val="48"/>
                <c:pt idx="0">
                  <c:v>37.728767587080512</c:v>
                </c:pt>
                <c:pt idx="1">
                  <c:v>34.783428991049021</c:v>
                </c:pt>
                <c:pt idx="2">
                  <c:v>32.811341980926606</c:v>
                </c:pt>
                <c:pt idx="3">
                  <c:v>31.184912601347843</c:v>
                </c:pt>
                <c:pt idx="4">
                  <c:v>29.89638902801796</c:v>
                </c:pt>
                <c:pt idx="5">
                  <c:v>29.017539838257019</c:v>
                </c:pt>
                <c:pt idx="6">
                  <c:v>28.820619234817343</c:v>
                </c:pt>
                <c:pt idx="7">
                  <c:v>28.677032770853963</c:v>
                </c:pt>
                <c:pt idx="8">
                  <c:v>29.047096692469246</c:v>
                </c:pt>
                <c:pt idx="9">
                  <c:v>30.385872813355732</c:v>
                </c:pt>
                <c:pt idx="10">
                  <c:v>34.126771644518975</c:v>
                </c:pt>
                <c:pt idx="11">
                  <c:v>38.472996963338552</c:v>
                </c:pt>
                <c:pt idx="12">
                  <c:v>48.186405214915546</c:v>
                </c:pt>
                <c:pt idx="13">
                  <c:v>57.825199302783396</c:v>
                </c:pt>
                <c:pt idx="14">
                  <c:v>68.756639833893942</c:v>
                </c:pt>
                <c:pt idx="15">
                  <c:v>76.763219019632558</c:v>
                </c:pt>
                <c:pt idx="16">
                  <c:v>81.733648873042057</c:v>
                </c:pt>
                <c:pt idx="17">
                  <c:v>82.24688324449545</c:v>
                </c:pt>
                <c:pt idx="18">
                  <c:v>82.309240261953789</c:v>
                </c:pt>
                <c:pt idx="19">
                  <c:v>80.937481017305458</c:v>
                </c:pt>
                <c:pt idx="20">
                  <c:v>81.147219784262589</c:v>
                </c:pt>
                <c:pt idx="21">
                  <c:v>79.90885504345168</c:v>
                </c:pt>
                <c:pt idx="22">
                  <c:v>79.16335964851298</c:v>
                </c:pt>
                <c:pt idx="23">
                  <c:v>78.704626143462136</c:v>
                </c:pt>
                <c:pt idx="24">
                  <c:v>79.227952133237153</c:v>
                </c:pt>
                <c:pt idx="25">
                  <c:v>81.171081360535879</c:v>
                </c:pt>
                <c:pt idx="26">
                  <c:v>83.521031782419229</c:v>
                </c:pt>
                <c:pt idx="27">
                  <c:v>79.822309031299667</c:v>
                </c:pt>
                <c:pt idx="28">
                  <c:v>77.951597028868221</c:v>
                </c:pt>
                <c:pt idx="29">
                  <c:v>78.175289991919783</c:v>
                </c:pt>
                <c:pt idx="30">
                  <c:v>78.252758669956719</c:v>
                </c:pt>
                <c:pt idx="31">
                  <c:v>77.545048462994984</c:v>
                </c:pt>
                <c:pt idx="32">
                  <c:v>76.730328630162759</c:v>
                </c:pt>
                <c:pt idx="33">
                  <c:v>75.817915947863867</c:v>
                </c:pt>
                <c:pt idx="34">
                  <c:v>74.390285979390029</c:v>
                </c:pt>
                <c:pt idx="35">
                  <c:v>74.525810661995564</c:v>
                </c:pt>
                <c:pt idx="36">
                  <c:v>70.483223194661107</c:v>
                </c:pt>
                <c:pt idx="37">
                  <c:v>66.835188593586835</c:v>
                </c:pt>
                <c:pt idx="38">
                  <c:v>63.075772038467036</c:v>
                </c:pt>
                <c:pt idx="39">
                  <c:v>60.587084724290087</c:v>
                </c:pt>
                <c:pt idx="40">
                  <c:v>57.522111242115514</c:v>
                </c:pt>
                <c:pt idx="41">
                  <c:v>54.708738797325957</c:v>
                </c:pt>
                <c:pt idx="42">
                  <c:v>51.549719576602484</c:v>
                </c:pt>
                <c:pt idx="43">
                  <c:v>48.163186798307486</c:v>
                </c:pt>
                <c:pt idx="44">
                  <c:v>45.114904954855987</c:v>
                </c:pt>
                <c:pt idx="45">
                  <c:v>45.880168986631219</c:v>
                </c:pt>
                <c:pt idx="46">
                  <c:v>46.244671082129294</c:v>
                </c:pt>
                <c:pt idx="47">
                  <c:v>41.717368865845195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EF1-42B7-AA6D-E0C61EF47797}"/>
            </c:ext>
          </c:extLst>
        </c:ser>
        <c:ser>
          <c:idx val="4"/>
          <c:order val="4"/>
          <c:tx>
            <c:strRef>
              <c:f>'Figure 23'!$B$78</c:f>
              <c:strCache>
                <c:ptCount val="1"/>
                <c:pt idx="0">
                  <c:v>New Step Loads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'Figure 23'!$C$10:$AX$10</c:f>
              <c:numCache>
                <c:formatCode>h:mm</c:formatCode>
                <c:ptCount val="48"/>
                <c:pt idx="0">
                  <c:v>0</c:v>
                </c:pt>
                <c:pt idx="1">
                  <c:v>2.0833333333333332E-2</c:v>
                </c:pt>
                <c:pt idx="2">
                  <c:v>4.1666666666666699E-2</c:v>
                </c:pt>
                <c:pt idx="3">
                  <c:v>6.25E-2</c:v>
                </c:pt>
                <c:pt idx="4">
                  <c:v>8.3333333333333301E-2</c:v>
                </c:pt>
                <c:pt idx="5">
                  <c:v>0.104166666666667</c:v>
                </c:pt>
                <c:pt idx="6">
                  <c:v>0.125</c:v>
                </c:pt>
                <c:pt idx="7">
                  <c:v>0.14583333333333301</c:v>
                </c:pt>
                <c:pt idx="8">
                  <c:v>0.16666666666666699</c:v>
                </c:pt>
                <c:pt idx="9">
                  <c:v>0.1875</c:v>
                </c:pt>
                <c:pt idx="10">
                  <c:v>0.20833333333333301</c:v>
                </c:pt>
                <c:pt idx="11">
                  <c:v>0.22916666666666699</c:v>
                </c:pt>
                <c:pt idx="12">
                  <c:v>0.25</c:v>
                </c:pt>
                <c:pt idx="13">
                  <c:v>0.27083333333333298</c:v>
                </c:pt>
                <c:pt idx="14">
                  <c:v>0.29166666666666702</c:v>
                </c:pt>
                <c:pt idx="15">
                  <c:v>0.3125</c:v>
                </c:pt>
                <c:pt idx="16">
                  <c:v>0.33333333333333298</c:v>
                </c:pt>
                <c:pt idx="17">
                  <c:v>0.35416666666666702</c:v>
                </c:pt>
                <c:pt idx="18">
                  <c:v>0.375</c:v>
                </c:pt>
                <c:pt idx="19">
                  <c:v>0.39583333333333298</c:v>
                </c:pt>
                <c:pt idx="20">
                  <c:v>0.41666666666666702</c:v>
                </c:pt>
                <c:pt idx="21">
                  <c:v>0.4375</c:v>
                </c:pt>
                <c:pt idx="22">
                  <c:v>0.45833333333333298</c:v>
                </c:pt>
                <c:pt idx="23">
                  <c:v>0.47916666666666702</c:v>
                </c:pt>
                <c:pt idx="24">
                  <c:v>0.5</c:v>
                </c:pt>
                <c:pt idx="25">
                  <c:v>0.52083333333333304</c:v>
                </c:pt>
                <c:pt idx="26">
                  <c:v>0.54166666666666696</c:v>
                </c:pt>
                <c:pt idx="27">
                  <c:v>0.5625</c:v>
                </c:pt>
                <c:pt idx="28">
                  <c:v>0.58333333333333304</c:v>
                </c:pt>
                <c:pt idx="29">
                  <c:v>0.60416666666666696</c:v>
                </c:pt>
                <c:pt idx="30">
                  <c:v>0.625</c:v>
                </c:pt>
                <c:pt idx="31">
                  <c:v>0.64583333333333304</c:v>
                </c:pt>
                <c:pt idx="32">
                  <c:v>0.66666666666666696</c:v>
                </c:pt>
                <c:pt idx="33">
                  <c:v>0.6875</c:v>
                </c:pt>
                <c:pt idx="34">
                  <c:v>0.70833333333333304</c:v>
                </c:pt>
                <c:pt idx="35">
                  <c:v>0.72916666666666696</c:v>
                </c:pt>
                <c:pt idx="36">
                  <c:v>0.75</c:v>
                </c:pt>
                <c:pt idx="37">
                  <c:v>0.77083333333333304</c:v>
                </c:pt>
                <c:pt idx="38">
                  <c:v>0.79166666666666696</c:v>
                </c:pt>
                <c:pt idx="39">
                  <c:v>0.8125</c:v>
                </c:pt>
                <c:pt idx="40">
                  <c:v>0.83333333333333304</c:v>
                </c:pt>
                <c:pt idx="41">
                  <c:v>0.85416666666666696</c:v>
                </c:pt>
                <c:pt idx="42">
                  <c:v>0.875</c:v>
                </c:pt>
                <c:pt idx="43">
                  <c:v>0.89583333333333304</c:v>
                </c:pt>
                <c:pt idx="44">
                  <c:v>0.91666666666666696</c:v>
                </c:pt>
                <c:pt idx="45">
                  <c:v>0.9375</c:v>
                </c:pt>
                <c:pt idx="46">
                  <c:v>0.95833333333333304</c:v>
                </c:pt>
                <c:pt idx="47">
                  <c:v>0.97916666666666696</c:v>
                </c:pt>
              </c:numCache>
            </c:numRef>
          </c:cat>
          <c:val>
            <c:numRef>
              <c:f>'Figure 23'!$C$78:$AX$78</c:f>
              <c:numCache>
                <c:formatCode>General</c:formatCode>
                <c:ptCount val="48"/>
                <c:pt idx="0">
                  <c:v>2309.5429400493867</c:v>
                </c:pt>
                <c:pt idx="1">
                  <c:v>2304.6897644540527</c:v>
                </c:pt>
                <c:pt idx="2">
                  <c:v>2301.1901047465017</c:v>
                </c:pt>
                <c:pt idx="3">
                  <c:v>2293.2016985870027</c:v>
                </c:pt>
                <c:pt idx="4">
                  <c:v>2296.3914085927236</c:v>
                </c:pt>
                <c:pt idx="5">
                  <c:v>2294.8424929620051</c:v>
                </c:pt>
                <c:pt idx="6">
                  <c:v>2293.9916258451804</c:v>
                </c:pt>
                <c:pt idx="7">
                  <c:v>2292.9254859711523</c:v>
                </c:pt>
                <c:pt idx="8">
                  <c:v>2289.2745400353683</c:v>
                </c:pt>
                <c:pt idx="9">
                  <c:v>2294.1014237607924</c:v>
                </c:pt>
                <c:pt idx="10">
                  <c:v>2299.5435705482087</c:v>
                </c:pt>
                <c:pt idx="11">
                  <c:v>2306.9773849865951</c:v>
                </c:pt>
                <c:pt idx="12">
                  <c:v>2333.9153249677856</c:v>
                </c:pt>
                <c:pt idx="13">
                  <c:v>2360.3595426239931</c:v>
                </c:pt>
                <c:pt idx="14">
                  <c:v>2396.4251505657594</c:v>
                </c:pt>
                <c:pt idx="15">
                  <c:v>2418.9075566182428</c:v>
                </c:pt>
                <c:pt idx="16">
                  <c:v>2436.8527873010457</c:v>
                </c:pt>
                <c:pt idx="17">
                  <c:v>2446.256863908533</c:v>
                </c:pt>
                <c:pt idx="18">
                  <c:v>2403.2337219070741</c:v>
                </c:pt>
                <c:pt idx="19">
                  <c:v>2452.4503431222852</c:v>
                </c:pt>
                <c:pt idx="20">
                  <c:v>2459.2240565456577</c:v>
                </c:pt>
                <c:pt idx="21">
                  <c:v>2460.5253742630516</c:v>
                </c:pt>
                <c:pt idx="22">
                  <c:v>2416.0269585632464</c:v>
                </c:pt>
                <c:pt idx="23">
                  <c:v>2456.4221752587305</c:v>
                </c:pt>
                <c:pt idx="24">
                  <c:v>2450.490287950342</c:v>
                </c:pt>
                <c:pt idx="25">
                  <c:v>2450.3490491105617</c:v>
                </c:pt>
                <c:pt idx="26">
                  <c:v>2462.074644536171</c:v>
                </c:pt>
                <c:pt idx="27">
                  <c:v>2458.2924651371495</c:v>
                </c:pt>
                <c:pt idx="28">
                  <c:v>2435.1777542000573</c:v>
                </c:pt>
                <c:pt idx="29">
                  <c:v>2459.7764509273966</c:v>
                </c:pt>
                <c:pt idx="30">
                  <c:v>2456.9079245226826</c:v>
                </c:pt>
                <c:pt idx="31">
                  <c:v>2451.7853008998932</c:v>
                </c:pt>
                <c:pt idx="32">
                  <c:v>2446.226116724647</c:v>
                </c:pt>
                <c:pt idx="33">
                  <c:v>2428.9182192153012</c:v>
                </c:pt>
                <c:pt idx="34">
                  <c:v>2425.8009447890699</c:v>
                </c:pt>
                <c:pt idx="35">
                  <c:v>2419.9009205833304</c:v>
                </c:pt>
                <c:pt idx="36">
                  <c:v>2398.9772005532427</c:v>
                </c:pt>
                <c:pt idx="37">
                  <c:v>2386.4035539538163</c:v>
                </c:pt>
                <c:pt idx="38">
                  <c:v>2374.6119056809839</c:v>
                </c:pt>
                <c:pt idx="39">
                  <c:v>2367.3824659122974</c:v>
                </c:pt>
                <c:pt idx="40">
                  <c:v>2359.4461922611454</c:v>
                </c:pt>
                <c:pt idx="41">
                  <c:v>2354.3910148277701</c:v>
                </c:pt>
                <c:pt idx="42">
                  <c:v>2348.7973847330891</c:v>
                </c:pt>
                <c:pt idx="43">
                  <c:v>2342.0482628907293</c:v>
                </c:pt>
                <c:pt idx="44">
                  <c:v>2334.4471563465904</c:v>
                </c:pt>
                <c:pt idx="45">
                  <c:v>2328.6391410850629</c:v>
                </c:pt>
                <c:pt idx="46">
                  <c:v>2321.9197366386588</c:v>
                </c:pt>
                <c:pt idx="47">
                  <c:v>2316.8836132555452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EF1-42B7-AA6D-E0C61EF47797}"/>
            </c:ext>
          </c:extLst>
        </c:ser>
        <c:ser>
          <c:idx val="5"/>
          <c:order val="5"/>
          <c:tx>
            <c:strRef>
              <c:f>'Figure 23'!$B$79</c:f>
              <c:strCache>
                <c:ptCount val="1"/>
                <c:pt idx="0">
                  <c:v>Fixed EV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'Figure 23'!$C$10:$AX$10</c:f>
              <c:numCache>
                <c:formatCode>h:mm</c:formatCode>
                <c:ptCount val="48"/>
                <c:pt idx="0">
                  <c:v>0</c:v>
                </c:pt>
                <c:pt idx="1">
                  <c:v>2.0833333333333332E-2</c:v>
                </c:pt>
                <c:pt idx="2">
                  <c:v>4.1666666666666699E-2</c:v>
                </c:pt>
                <c:pt idx="3">
                  <c:v>6.25E-2</c:v>
                </c:pt>
                <c:pt idx="4">
                  <c:v>8.3333333333333301E-2</c:v>
                </c:pt>
                <c:pt idx="5">
                  <c:v>0.104166666666667</c:v>
                </c:pt>
                <c:pt idx="6">
                  <c:v>0.125</c:v>
                </c:pt>
                <c:pt idx="7">
                  <c:v>0.14583333333333301</c:v>
                </c:pt>
                <c:pt idx="8">
                  <c:v>0.16666666666666699</c:v>
                </c:pt>
                <c:pt idx="9">
                  <c:v>0.1875</c:v>
                </c:pt>
                <c:pt idx="10">
                  <c:v>0.20833333333333301</c:v>
                </c:pt>
                <c:pt idx="11">
                  <c:v>0.22916666666666699</c:v>
                </c:pt>
                <c:pt idx="12">
                  <c:v>0.25</c:v>
                </c:pt>
                <c:pt idx="13">
                  <c:v>0.27083333333333298</c:v>
                </c:pt>
                <c:pt idx="14">
                  <c:v>0.29166666666666702</c:v>
                </c:pt>
                <c:pt idx="15">
                  <c:v>0.3125</c:v>
                </c:pt>
                <c:pt idx="16">
                  <c:v>0.33333333333333298</c:v>
                </c:pt>
                <c:pt idx="17">
                  <c:v>0.35416666666666702</c:v>
                </c:pt>
                <c:pt idx="18">
                  <c:v>0.375</c:v>
                </c:pt>
                <c:pt idx="19">
                  <c:v>0.39583333333333298</c:v>
                </c:pt>
                <c:pt idx="20">
                  <c:v>0.41666666666666702</c:v>
                </c:pt>
                <c:pt idx="21">
                  <c:v>0.4375</c:v>
                </c:pt>
                <c:pt idx="22">
                  <c:v>0.45833333333333298</c:v>
                </c:pt>
                <c:pt idx="23">
                  <c:v>0.47916666666666702</c:v>
                </c:pt>
                <c:pt idx="24">
                  <c:v>0.5</c:v>
                </c:pt>
                <c:pt idx="25">
                  <c:v>0.52083333333333304</c:v>
                </c:pt>
                <c:pt idx="26">
                  <c:v>0.54166666666666696</c:v>
                </c:pt>
                <c:pt idx="27">
                  <c:v>0.5625</c:v>
                </c:pt>
                <c:pt idx="28">
                  <c:v>0.58333333333333304</c:v>
                </c:pt>
                <c:pt idx="29">
                  <c:v>0.60416666666666696</c:v>
                </c:pt>
                <c:pt idx="30">
                  <c:v>0.625</c:v>
                </c:pt>
                <c:pt idx="31">
                  <c:v>0.64583333333333304</c:v>
                </c:pt>
                <c:pt idx="32">
                  <c:v>0.66666666666666696</c:v>
                </c:pt>
                <c:pt idx="33">
                  <c:v>0.6875</c:v>
                </c:pt>
                <c:pt idx="34">
                  <c:v>0.70833333333333304</c:v>
                </c:pt>
                <c:pt idx="35">
                  <c:v>0.72916666666666696</c:v>
                </c:pt>
                <c:pt idx="36">
                  <c:v>0.75</c:v>
                </c:pt>
                <c:pt idx="37">
                  <c:v>0.77083333333333304</c:v>
                </c:pt>
                <c:pt idx="38">
                  <c:v>0.79166666666666696</c:v>
                </c:pt>
                <c:pt idx="39">
                  <c:v>0.8125</c:v>
                </c:pt>
                <c:pt idx="40">
                  <c:v>0.83333333333333304</c:v>
                </c:pt>
                <c:pt idx="41">
                  <c:v>0.85416666666666696</c:v>
                </c:pt>
                <c:pt idx="42">
                  <c:v>0.875</c:v>
                </c:pt>
                <c:pt idx="43">
                  <c:v>0.89583333333333304</c:v>
                </c:pt>
                <c:pt idx="44">
                  <c:v>0.91666666666666696</c:v>
                </c:pt>
                <c:pt idx="45">
                  <c:v>0.9375</c:v>
                </c:pt>
                <c:pt idx="46">
                  <c:v>0.95833333333333304</c:v>
                </c:pt>
                <c:pt idx="47">
                  <c:v>0.97916666666666696</c:v>
                </c:pt>
              </c:numCache>
            </c:numRef>
          </c:cat>
          <c:val>
            <c:numRef>
              <c:f>'Figure 23'!$C$79:$AX$79</c:f>
              <c:numCache>
                <c:formatCode>General</c:formatCode>
                <c:ptCount val="48"/>
                <c:pt idx="0">
                  <c:v>621.73969388486285</c:v>
                </c:pt>
                <c:pt idx="1">
                  <c:v>573.27840144974721</c:v>
                </c:pt>
                <c:pt idx="2">
                  <c:v>517.06546375269602</c:v>
                </c:pt>
                <c:pt idx="3">
                  <c:v>457.3359739110947</c:v>
                </c:pt>
                <c:pt idx="4">
                  <c:v>398.098759687388</c:v>
                </c:pt>
                <c:pt idx="5">
                  <c:v>341.10873081174549</c:v>
                </c:pt>
                <c:pt idx="6">
                  <c:v>287.64196258756317</c:v>
                </c:pt>
                <c:pt idx="7">
                  <c:v>241.81385420564189</c:v>
                </c:pt>
                <c:pt idx="8">
                  <c:v>201.11038100951919</c:v>
                </c:pt>
                <c:pt idx="9">
                  <c:v>179.54222777791787</c:v>
                </c:pt>
                <c:pt idx="10">
                  <c:v>183.56137100545507</c:v>
                </c:pt>
                <c:pt idx="11">
                  <c:v>193.77032586819519</c:v>
                </c:pt>
                <c:pt idx="12">
                  <c:v>230.9162744965499</c:v>
                </c:pt>
                <c:pt idx="13">
                  <c:v>289.0588806910722</c:v>
                </c:pt>
                <c:pt idx="14">
                  <c:v>348.38480934701357</c:v>
                </c:pt>
                <c:pt idx="15">
                  <c:v>415.6882504815465</c:v>
                </c:pt>
                <c:pt idx="16">
                  <c:v>493.27011748265733</c:v>
                </c:pt>
                <c:pt idx="17">
                  <c:v>573.86521698238039</c:v>
                </c:pt>
                <c:pt idx="18">
                  <c:v>654.58268928875145</c:v>
                </c:pt>
                <c:pt idx="19">
                  <c:v>721.47139164333055</c:v>
                </c:pt>
                <c:pt idx="20">
                  <c:v>769.98174405418627</c:v>
                </c:pt>
                <c:pt idx="21">
                  <c:v>794.14365223826007</c:v>
                </c:pt>
                <c:pt idx="22">
                  <c:v>790.9805867698874</c:v>
                </c:pt>
                <c:pt idx="23">
                  <c:v>783.10755056216396</c:v>
                </c:pt>
                <c:pt idx="24">
                  <c:v>757.52381844587478</c:v>
                </c:pt>
                <c:pt idx="25">
                  <c:v>718.78259557964861</c:v>
                </c:pt>
                <c:pt idx="26">
                  <c:v>678.28429257708626</c:v>
                </c:pt>
                <c:pt idx="27">
                  <c:v>638.3822899212164</c:v>
                </c:pt>
                <c:pt idx="28">
                  <c:v>606.20588312967561</c:v>
                </c:pt>
                <c:pt idx="29">
                  <c:v>577.82111680381308</c:v>
                </c:pt>
                <c:pt idx="30">
                  <c:v>546.78719587463354</c:v>
                </c:pt>
                <c:pt idx="31">
                  <c:v>529.23279562237394</c:v>
                </c:pt>
                <c:pt idx="32">
                  <c:v>529.66879240703145</c:v>
                </c:pt>
                <c:pt idx="33">
                  <c:v>530.90001250244904</c:v>
                </c:pt>
                <c:pt idx="34">
                  <c:v>542.64246650973087</c:v>
                </c:pt>
                <c:pt idx="35">
                  <c:v>565.43968325798789</c:v>
                </c:pt>
                <c:pt idx="36">
                  <c:v>597.72062284444564</c:v>
                </c:pt>
                <c:pt idx="37">
                  <c:v>640.95739455646333</c:v>
                </c:pt>
                <c:pt idx="38">
                  <c:v>700.03290598068747</c:v>
                </c:pt>
                <c:pt idx="39">
                  <c:v>756.13420704491602</c:v>
                </c:pt>
                <c:pt idx="40">
                  <c:v>796.29809169773444</c:v>
                </c:pt>
                <c:pt idx="41">
                  <c:v>816.63036853325195</c:v>
                </c:pt>
                <c:pt idx="42">
                  <c:v>815.14819581970517</c:v>
                </c:pt>
                <c:pt idx="43">
                  <c:v>811.11380095732693</c:v>
                </c:pt>
                <c:pt idx="44">
                  <c:v>784.8030903551055</c:v>
                </c:pt>
                <c:pt idx="45">
                  <c:v>742.78712932557562</c:v>
                </c:pt>
                <c:pt idx="46">
                  <c:v>704.8790828081261</c:v>
                </c:pt>
                <c:pt idx="47">
                  <c:v>664.35867091791135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EF1-42B7-AA6D-E0C61EF47797}"/>
            </c:ext>
          </c:extLst>
        </c:ser>
        <c:ser>
          <c:idx val="6"/>
          <c:order val="6"/>
          <c:tx>
            <c:strRef>
              <c:f>'Figure 23'!$B$80</c:f>
              <c:strCache>
                <c:ptCount val="1"/>
                <c:pt idx="0">
                  <c:v>Smart EV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'Figure 23'!$C$10:$AX$10</c:f>
              <c:numCache>
                <c:formatCode>h:mm</c:formatCode>
                <c:ptCount val="48"/>
                <c:pt idx="0">
                  <c:v>0</c:v>
                </c:pt>
                <c:pt idx="1">
                  <c:v>2.0833333333333332E-2</c:v>
                </c:pt>
                <c:pt idx="2">
                  <c:v>4.1666666666666699E-2</c:v>
                </c:pt>
                <c:pt idx="3">
                  <c:v>6.25E-2</c:v>
                </c:pt>
                <c:pt idx="4">
                  <c:v>8.3333333333333301E-2</c:v>
                </c:pt>
                <c:pt idx="5">
                  <c:v>0.104166666666667</c:v>
                </c:pt>
                <c:pt idx="6">
                  <c:v>0.125</c:v>
                </c:pt>
                <c:pt idx="7">
                  <c:v>0.14583333333333301</c:v>
                </c:pt>
                <c:pt idx="8">
                  <c:v>0.16666666666666699</c:v>
                </c:pt>
                <c:pt idx="9">
                  <c:v>0.1875</c:v>
                </c:pt>
                <c:pt idx="10">
                  <c:v>0.20833333333333301</c:v>
                </c:pt>
                <c:pt idx="11">
                  <c:v>0.22916666666666699</c:v>
                </c:pt>
                <c:pt idx="12">
                  <c:v>0.25</c:v>
                </c:pt>
                <c:pt idx="13">
                  <c:v>0.27083333333333298</c:v>
                </c:pt>
                <c:pt idx="14">
                  <c:v>0.29166666666666702</c:v>
                </c:pt>
                <c:pt idx="15">
                  <c:v>0.3125</c:v>
                </c:pt>
                <c:pt idx="16">
                  <c:v>0.33333333333333298</c:v>
                </c:pt>
                <c:pt idx="17">
                  <c:v>0.35416666666666702</c:v>
                </c:pt>
                <c:pt idx="18">
                  <c:v>0.375</c:v>
                </c:pt>
                <c:pt idx="19">
                  <c:v>0.39583333333333298</c:v>
                </c:pt>
                <c:pt idx="20">
                  <c:v>0.41666666666666702</c:v>
                </c:pt>
                <c:pt idx="21">
                  <c:v>0.4375</c:v>
                </c:pt>
                <c:pt idx="22">
                  <c:v>0.45833333333333298</c:v>
                </c:pt>
                <c:pt idx="23">
                  <c:v>0.47916666666666702</c:v>
                </c:pt>
                <c:pt idx="24">
                  <c:v>0.5</c:v>
                </c:pt>
                <c:pt idx="25">
                  <c:v>0.52083333333333304</c:v>
                </c:pt>
                <c:pt idx="26">
                  <c:v>0.54166666666666696</c:v>
                </c:pt>
                <c:pt idx="27">
                  <c:v>0.5625</c:v>
                </c:pt>
                <c:pt idx="28">
                  <c:v>0.58333333333333304</c:v>
                </c:pt>
                <c:pt idx="29">
                  <c:v>0.60416666666666696</c:v>
                </c:pt>
                <c:pt idx="30">
                  <c:v>0.625</c:v>
                </c:pt>
                <c:pt idx="31">
                  <c:v>0.64583333333333304</c:v>
                </c:pt>
                <c:pt idx="32">
                  <c:v>0.66666666666666696</c:v>
                </c:pt>
                <c:pt idx="33">
                  <c:v>0.6875</c:v>
                </c:pt>
                <c:pt idx="34">
                  <c:v>0.70833333333333304</c:v>
                </c:pt>
                <c:pt idx="35">
                  <c:v>0.72916666666666696</c:v>
                </c:pt>
                <c:pt idx="36">
                  <c:v>0.75</c:v>
                </c:pt>
                <c:pt idx="37">
                  <c:v>0.77083333333333304</c:v>
                </c:pt>
                <c:pt idx="38">
                  <c:v>0.79166666666666696</c:v>
                </c:pt>
                <c:pt idx="39">
                  <c:v>0.8125</c:v>
                </c:pt>
                <c:pt idx="40">
                  <c:v>0.83333333333333304</c:v>
                </c:pt>
                <c:pt idx="41">
                  <c:v>0.85416666666666696</c:v>
                </c:pt>
                <c:pt idx="42">
                  <c:v>0.875</c:v>
                </c:pt>
                <c:pt idx="43">
                  <c:v>0.89583333333333304</c:v>
                </c:pt>
                <c:pt idx="44">
                  <c:v>0.91666666666666696</c:v>
                </c:pt>
                <c:pt idx="45">
                  <c:v>0.9375</c:v>
                </c:pt>
                <c:pt idx="46">
                  <c:v>0.95833333333333304</c:v>
                </c:pt>
                <c:pt idx="47">
                  <c:v>0.97916666666666696</c:v>
                </c:pt>
              </c:numCache>
            </c:numRef>
          </c:cat>
          <c:val>
            <c:numRef>
              <c:f>'Figure 23'!$C$80:$AX$80</c:f>
              <c:numCache>
                <c:formatCode>General</c:formatCode>
                <c:ptCount val="48"/>
                <c:pt idx="0">
                  <c:v>901.18639185201175</c:v>
                </c:pt>
                <c:pt idx="1">
                  <c:v>1020.4873229003165</c:v>
                </c:pt>
                <c:pt idx="2">
                  <c:v>1126.0175727198434</c:v>
                </c:pt>
                <c:pt idx="3">
                  <c:v>1206.4863382366095</c:v>
                </c:pt>
                <c:pt idx="4">
                  <c:v>1273.5116823577216</c:v>
                </c:pt>
                <c:pt idx="5">
                  <c:v>1331.7775810071316</c:v>
                </c:pt>
                <c:pt idx="6">
                  <c:v>1375.4393476889645</c:v>
                </c:pt>
                <c:pt idx="7">
                  <c:v>1405.2976459675467</c:v>
                </c:pt>
                <c:pt idx="8">
                  <c:v>1422.4658853898572</c:v>
                </c:pt>
                <c:pt idx="9">
                  <c:v>1424.7551842669832</c:v>
                </c:pt>
                <c:pt idx="10">
                  <c:v>1392.6762973619022</c:v>
                </c:pt>
                <c:pt idx="11">
                  <c:v>1338.5572245147744</c:v>
                </c:pt>
                <c:pt idx="12">
                  <c:v>1196.9595360645012</c:v>
                </c:pt>
                <c:pt idx="13">
                  <c:v>1002.838511827978</c:v>
                </c:pt>
                <c:pt idx="14">
                  <c:v>701.36000478980463</c:v>
                </c:pt>
                <c:pt idx="15">
                  <c:v>406.90431050591309</c:v>
                </c:pt>
                <c:pt idx="16">
                  <c:v>170.71170427454939</c:v>
                </c:pt>
                <c:pt idx="17">
                  <c:v>84.362675146994889</c:v>
                </c:pt>
                <c:pt idx="18">
                  <c:v>78.827548489777314</c:v>
                </c:pt>
                <c:pt idx="19">
                  <c:v>64.095100619308781</c:v>
                </c:pt>
                <c:pt idx="20">
                  <c:v>59.627957552890919</c:v>
                </c:pt>
                <c:pt idx="21">
                  <c:v>73.986639704169946</c:v>
                </c:pt>
                <c:pt idx="22">
                  <c:v>114.20229227312099</c:v>
                </c:pt>
                <c:pt idx="23">
                  <c:v>129.1085611967944</c:v>
                </c:pt>
                <c:pt idx="24">
                  <c:v>157.8435441496232</c:v>
                </c:pt>
                <c:pt idx="25">
                  <c:v>198.32060516887441</c:v>
                </c:pt>
                <c:pt idx="26">
                  <c:v>255.30763128143292</c:v>
                </c:pt>
                <c:pt idx="27">
                  <c:v>322.61214510310975</c:v>
                </c:pt>
                <c:pt idx="28">
                  <c:v>368.1044997099379</c:v>
                </c:pt>
                <c:pt idx="29">
                  <c:v>402.35905992621804</c:v>
                </c:pt>
                <c:pt idx="30">
                  <c:v>448.71204928819952</c:v>
                </c:pt>
                <c:pt idx="31">
                  <c:v>473.56277222439616</c:v>
                </c:pt>
                <c:pt idx="32">
                  <c:v>472.21761209640897</c:v>
                </c:pt>
                <c:pt idx="33">
                  <c:v>435.49060580850642</c:v>
                </c:pt>
                <c:pt idx="34">
                  <c:v>385.36634519668621</c:v>
                </c:pt>
                <c:pt idx="35">
                  <c:v>317.88249634122189</c:v>
                </c:pt>
                <c:pt idx="36">
                  <c:v>246.21426796848411</c:v>
                </c:pt>
                <c:pt idx="37">
                  <c:v>164.22111586613605</c:v>
                </c:pt>
                <c:pt idx="38">
                  <c:v>120.50481046322356</c:v>
                </c:pt>
                <c:pt idx="39">
                  <c:v>120.82793118217828</c:v>
                </c:pt>
                <c:pt idx="40">
                  <c:v>147.57071674734357</c:v>
                </c:pt>
                <c:pt idx="41">
                  <c:v>166.27019554366464</c:v>
                </c:pt>
                <c:pt idx="42">
                  <c:v>190.84980246018972</c:v>
                </c:pt>
                <c:pt idx="43">
                  <c:v>217.97435029784364</c:v>
                </c:pt>
                <c:pt idx="44">
                  <c:v>314.90005447206312</c:v>
                </c:pt>
                <c:pt idx="45">
                  <c:v>459.04440315360125</c:v>
                </c:pt>
                <c:pt idx="46">
                  <c:v>631.2759245799283</c:v>
                </c:pt>
                <c:pt idx="47">
                  <c:v>794.37278755333011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EF1-42B7-AA6D-E0C61EF47797}"/>
            </c:ext>
          </c:extLst>
        </c:ser>
        <c:ser>
          <c:idx val="7"/>
          <c:order val="7"/>
          <c:tx>
            <c:strRef>
              <c:f>'Figure 23'!$B$81</c:f>
              <c:strCache>
                <c:ptCount val="1"/>
                <c:pt idx="0">
                  <c:v>Batteries Charging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'Figure 23'!$C$10:$AX$10</c:f>
              <c:numCache>
                <c:formatCode>h:mm</c:formatCode>
                <c:ptCount val="48"/>
                <c:pt idx="0">
                  <c:v>0</c:v>
                </c:pt>
                <c:pt idx="1">
                  <c:v>2.0833333333333332E-2</c:v>
                </c:pt>
                <c:pt idx="2">
                  <c:v>4.1666666666666699E-2</c:v>
                </c:pt>
                <c:pt idx="3">
                  <c:v>6.25E-2</c:v>
                </c:pt>
                <c:pt idx="4">
                  <c:v>8.3333333333333301E-2</c:v>
                </c:pt>
                <c:pt idx="5">
                  <c:v>0.104166666666667</c:v>
                </c:pt>
                <c:pt idx="6">
                  <c:v>0.125</c:v>
                </c:pt>
                <c:pt idx="7">
                  <c:v>0.14583333333333301</c:v>
                </c:pt>
                <c:pt idx="8">
                  <c:v>0.16666666666666699</c:v>
                </c:pt>
                <c:pt idx="9">
                  <c:v>0.1875</c:v>
                </c:pt>
                <c:pt idx="10">
                  <c:v>0.20833333333333301</c:v>
                </c:pt>
                <c:pt idx="11">
                  <c:v>0.22916666666666699</c:v>
                </c:pt>
                <c:pt idx="12">
                  <c:v>0.25</c:v>
                </c:pt>
                <c:pt idx="13">
                  <c:v>0.27083333333333298</c:v>
                </c:pt>
                <c:pt idx="14">
                  <c:v>0.29166666666666702</c:v>
                </c:pt>
                <c:pt idx="15">
                  <c:v>0.3125</c:v>
                </c:pt>
                <c:pt idx="16">
                  <c:v>0.33333333333333298</c:v>
                </c:pt>
                <c:pt idx="17">
                  <c:v>0.35416666666666702</c:v>
                </c:pt>
                <c:pt idx="18">
                  <c:v>0.375</c:v>
                </c:pt>
                <c:pt idx="19">
                  <c:v>0.39583333333333298</c:v>
                </c:pt>
                <c:pt idx="20">
                  <c:v>0.41666666666666702</c:v>
                </c:pt>
                <c:pt idx="21">
                  <c:v>0.4375</c:v>
                </c:pt>
                <c:pt idx="22">
                  <c:v>0.45833333333333298</c:v>
                </c:pt>
                <c:pt idx="23">
                  <c:v>0.47916666666666702</c:v>
                </c:pt>
                <c:pt idx="24">
                  <c:v>0.5</c:v>
                </c:pt>
                <c:pt idx="25">
                  <c:v>0.52083333333333304</c:v>
                </c:pt>
                <c:pt idx="26">
                  <c:v>0.54166666666666696</c:v>
                </c:pt>
                <c:pt idx="27">
                  <c:v>0.5625</c:v>
                </c:pt>
                <c:pt idx="28">
                  <c:v>0.58333333333333304</c:v>
                </c:pt>
                <c:pt idx="29">
                  <c:v>0.60416666666666696</c:v>
                </c:pt>
                <c:pt idx="30">
                  <c:v>0.625</c:v>
                </c:pt>
                <c:pt idx="31">
                  <c:v>0.64583333333333304</c:v>
                </c:pt>
                <c:pt idx="32">
                  <c:v>0.66666666666666696</c:v>
                </c:pt>
                <c:pt idx="33">
                  <c:v>0.6875</c:v>
                </c:pt>
                <c:pt idx="34">
                  <c:v>0.70833333333333304</c:v>
                </c:pt>
                <c:pt idx="35">
                  <c:v>0.72916666666666696</c:v>
                </c:pt>
                <c:pt idx="36">
                  <c:v>0.75</c:v>
                </c:pt>
                <c:pt idx="37">
                  <c:v>0.77083333333333304</c:v>
                </c:pt>
                <c:pt idx="38">
                  <c:v>0.79166666666666696</c:v>
                </c:pt>
                <c:pt idx="39">
                  <c:v>0.8125</c:v>
                </c:pt>
                <c:pt idx="40">
                  <c:v>0.83333333333333304</c:v>
                </c:pt>
                <c:pt idx="41">
                  <c:v>0.85416666666666696</c:v>
                </c:pt>
                <c:pt idx="42">
                  <c:v>0.875</c:v>
                </c:pt>
                <c:pt idx="43">
                  <c:v>0.89583333333333304</c:v>
                </c:pt>
                <c:pt idx="44">
                  <c:v>0.91666666666666696</c:v>
                </c:pt>
                <c:pt idx="45">
                  <c:v>0.9375</c:v>
                </c:pt>
                <c:pt idx="46">
                  <c:v>0.95833333333333304</c:v>
                </c:pt>
                <c:pt idx="47">
                  <c:v>0.97916666666666696</c:v>
                </c:pt>
              </c:numCache>
            </c:numRef>
          </c:cat>
          <c:val>
            <c:numRef>
              <c:f>'Figure 23'!$C$81:$AX$81</c:f>
              <c:numCache>
                <c:formatCode>General</c:formatCode>
                <c:ptCount val="4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775.99273472395635</c:v>
                </c:pt>
                <c:pt idx="15">
                  <c:v>239.06894644947704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23.458252972320423</c:v>
                </c:pt>
                <c:pt idx="27">
                  <c:v>114.33129427737025</c:v>
                </c:pt>
                <c:pt idx="28">
                  <c:v>172.11236559805653</c:v>
                </c:pt>
                <c:pt idx="29">
                  <c:v>221.90678736398164</c:v>
                </c:pt>
                <c:pt idx="30">
                  <c:v>277.20378419292547</c:v>
                </c:pt>
                <c:pt idx="31">
                  <c:v>308.03183678916696</c:v>
                </c:pt>
                <c:pt idx="32">
                  <c:v>287.54924474156729</c:v>
                </c:pt>
                <c:pt idx="33">
                  <c:v>213.26821925260799</c:v>
                </c:pt>
                <c:pt idx="34">
                  <c:v>143.0003070011972</c:v>
                </c:pt>
                <c:pt idx="35">
                  <c:v>55.453265569150297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158.24388703141332</c:v>
                </c:pt>
                <c:pt idx="46">
                  <c:v>0</c:v>
                </c:pt>
                <c:pt idx="4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3EF1-42B7-AA6D-E0C61EF47797}"/>
            </c:ext>
          </c:extLst>
        </c:ser>
        <c:ser>
          <c:idx val="8"/>
          <c:order val="8"/>
          <c:tx>
            <c:strRef>
              <c:f>'Figure 23'!$B$82</c:f>
              <c:strCache>
                <c:ptCount val="1"/>
                <c:pt idx="0">
                  <c:v>Without flex</c:v>
                </c:pt>
              </c:strCache>
            </c:strRef>
          </c:tx>
          <c:spPr>
            <a:pattFill prst="wdUpDiag"/>
            <a:ln>
              <a:noFill/>
            </a:ln>
            <a:effectLst/>
          </c:spPr>
          <c:invertIfNegative val="0"/>
          <c:cat>
            <c:numRef>
              <c:f>'Figure 23'!$C$10:$AX$10</c:f>
              <c:numCache>
                <c:formatCode>h:mm</c:formatCode>
                <c:ptCount val="48"/>
                <c:pt idx="0">
                  <c:v>0</c:v>
                </c:pt>
                <c:pt idx="1">
                  <c:v>2.0833333333333332E-2</c:v>
                </c:pt>
                <c:pt idx="2">
                  <c:v>4.1666666666666699E-2</c:v>
                </c:pt>
                <c:pt idx="3">
                  <c:v>6.25E-2</c:v>
                </c:pt>
                <c:pt idx="4">
                  <c:v>8.3333333333333301E-2</c:v>
                </c:pt>
                <c:pt idx="5">
                  <c:v>0.104166666666667</c:v>
                </c:pt>
                <c:pt idx="6">
                  <c:v>0.125</c:v>
                </c:pt>
                <c:pt idx="7">
                  <c:v>0.14583333333333301</c:v>
                </c:pt>
                <c:pt idx="8">
                  <c:v>0.16666666666666699</c:v>
                </c:pt>
                <c:pt idx="9">
                  <c:v>0.1875</c:v>
                </c:pt>
                <c:pt idx="10">
                  <c:v>0.20833333333333301</c:v>
                </c:pt>
                <c:pt idx="11">
                  <c:v>0.22916666666666699</c:v>
                </c:pt>
                <c:pt idx="12">
                  <c:v>0.25</c:v>
                </c:pt>
                <c:pt idx="13">
                  <c:v>0.27083333333333298</c:v>
                </c:pt>
                <c:pt idx="14">
                  <c:v>0.29166666666666702</c:v>
                </c:pt>
                <c:pt idx="15">
                  <c:v>0.3125</c:v>
                </c:pt>
                <c:pt idx="16">
                  <c:v>0.33333333333333298</c:v>
                </c:pt>
                <c:pt idx="17">
                  <c:v>0.35416666666666702</c:v>
                </c:pt>
                <c:pt idx="18">
                  <c:v>0.375</c:v>
                </c:pt>
                <c:pt idx="19">
                  <c:v>0.39583333333333298</c:v>
                </c:pt>
                <c:pt idx="20">
                  <c:v>0.41666666666666702</c:v>
                </c:pt>
                <c:pt idx="21">
                  <c:v>0.4375</c:v>
                </c:pt>
                <c:pt idx="22">
                  <c:v>0.45833333333333298</c:v>
                </c:pt>
                <c:pt idx="23">
                  <c:v>0.47916666666666702</c:v>
                </c:pt>
                <c:pt idx="24">
                  <c:v>0.5</c:v>
                </c:pt>
                <c:pt idx="25">
                  <c:v>0.52083333333333304</c:v>
                </c:pt>
                <c:pt idx="26">
                  <c:v>0.54166666666666696</c:v>
                </c:pt>
                <c:pt idx="27">
                  <c:v>0.5625</c:v>
                </c:pt>
                <c:pt idx="28">
                  <c:v>0.58333333333333304</c:v>
                </c:pt>
                <c:pt idx="29">
                  <c:v>0.60416666666666696</c:v>
                </c:pt>
                <c:pt idx="30">
                  <c:v>0.625</c:v>
                </c:pt>
                <c:pt idx="31">
                  <c:v>0.64583333333333304</c:v>
                </c:pt>
                <c:pt idx="32">
                  <c:v>0.66666666666666696</c:v>
                </c:pt>
                <c:pt idx="33">
                  <c:v>0.6875</c:v>
                </c:pt>
                <c:pt idx="34">
                  <c:v>0.70833333333333304</c:v>
                </c:pt>
                <c:pt idx="35">
                  <c:v>0.72916666666666696</c:v>
                </c:pt>
                <c:pt idx="36">
                  <c:v>0.75</c:v>
                </c:pt>
                <c:pt idx="37">
                  <c:v>0.77083333333333304</c:v>
                </c:pt>
                <c:pt idx="38">
                  <c:v>0.79166666666666696</c:v>
                </c:pt>
                <c:pt idx="39">
                  <c:v>0.8125</c:v>
                </c:pt>
                <c:pt idx="40">
                  <c:v>0.83333333333333304</c:v>
                </c:pt>
                <c:pt idx="41">
                  <c:v>0.85416666666666696</c:v>
                </c:pt>
                <c:pt idx="42">
                  <c:v>0.875</c:v>
                </c:pt>
                <c:pt idx="43">
                  <c:v>0.89583333333333304</c:v>
                </c:pt>
                <c:pt idx="44">
                  <c:v>0.91666666666666696</c:v>
                </c:pt>
                <c:pt idx="45">
                  <c:v>0.9375</c:v>
                </c:pt>
                <c:pt idx="46">
                  <c:v>0.95833333333333304</c:v>
                </c:pt>
                <c:pt idx="47">
                  <c:v>0.97916666666666696</c:v>
                </c:pt>
              </c:numCache>
            </c:numRef>
          </c:cat>
          <c:val>
            <c:numRef>
              <c:f>'Figure 23'!$C$82:$AX$82</c:f>
              <c:numCache>
                <c:formatCode>General</c:formatCode>
                <c:ptCount val="48"/>
                <c:pt idx="0">
                  <c:v>621.72584911280114</c:v>
                </c:pt>
                <c:pt idx="1">
                  <c:v>573.26563580381196</c:v>
                </c:pt>
                <c:pt idx="2">
                  <c:v>517.05394984493512</c:v>
                </c:pt>
                <c:pt idx="3">
                  <c:v>457.32579004737056</c:v>
                </c:pt>
                <c:pt idx="4">
                  <c:v>398.08989490580797</c:v>
                </c:pt>
                <c:pt idx="5">
                  <c:v>341.10113507244688</c:v>
                </c:pt>
                <c:pt idx="6">
                  <c:v>287.63555743529997</c:v>
                </c:pt>
                <c:pt idx="7">
                  <c:v>241.80846954430245</c:v>
                </c:pt>
                <c:pt idx="8">
                  <c:v>201.10590272477765</c:v>
                </c:pt>
                <c:pt idx="9">
                  <c:v>179.53822976839155</c:v>
                </c:pt>
                <c:pt idx="10">
                  <c:v>183.55728349847118</c:v>
                </c:pt>
                <c:pt idx="11">
                  <c:v>193.76601103029702</c:v>
                </c:pt>
                <c:pt idx="12">
                  <c:v>230.9111325002817</c:v>
                </c:pt>
                <c:pt idx="13">
                  <c:v>289.05244398716707</c:v>
                </c:pt>
                <c:pt idx="14">
                  <c:v>348.3770515854896</c:v>
                </c:pt>
                <c:pt idx="15">
                  <c:v>415.67899402079092</c:v>
                </c:pt>
                <c:pt idx="16">
                  <c:v>633.64471480962493</c:v>
                </c:pt>
                <c:pt idx="17">
                  <c:v>814.15140164804654</c:v>
                </c:pt>
                <c:pt idx="18">
                  <c:v>918.19723903873</c:v>
                </c:pt>
                <c:pt idx="19">
                  <c:v>964.82716631691198</c:v>
                </c:pt>
                <c:pt idx="20">
                  <c:v>1009.6999150168572</c:v>
                </c:pt>
                <c:pt idx="21">
                  <c:v>1013.6018755072145</c:v>
                </c:pt>
                <c:pt idx="22">
                  <c:v>956.7681857354662</c:v>
                </c:pt>
                <c:pt idx="23">
                  <c:v>929.99380168678476</c:v>
                </c:pt>
                <c:pt idx="24">
                  <c:v>867.35666894542328</c:v>
                </c:pt>
                <c:pt idx="25">
                  <c:v>772.45914692525423</c:v>
                </c:pt>
                <c:pt idx="26">
                  <c:v>678.26918868149107</c:v>
                </c:pt>
                <c:pt idx="27">
                  <c:v>638.36807455523751</c:v>
                </c:pt>
                <c:pt idx="28">
                  <c:v>606.19238426132779</c:v>
                </c:pt>
                <c:pt idx="29">
                  <c:v>577.80825000162349</c:v>
                </c:pt>
                <c:pt idx="30">
                  <c:v>546.77502012943398</c:v>
                </c:pt>
                <c:pt idx="31">
                  <c:v>529.22101077496097</c:v>
                </c:pt>
                <c:pt idx="32">
                  <c:v>529.65699785093148</c:v>
                </c:pt>
                <c:pt idx="33">
                  <c:v>530.88819052979238</c:v>
                </c:pt>
                <c:pt idx="34">
                  <c:v>542.63038305851524</c:v>
                </c:pt>
                <c:pt idx="35">
                  <c:v>565.42709216302262</c:v>
                </c:pt>
                <c:pt idx="36">
                  <c:v>649.76111599197009</c:v>
                </c:pt>
                <c:pt idx="37">
                  <c:v>852.67609212478169</c:v>
                </c:pt>
                <c:pt idx="38">
                  <c:v>983.65687962375011</c:v>
                </c:pt>
                <c:pt idx="39">
                  <c:v>1048.8906680108009</c:v>
                </c:pt>
                <c:pt idx="40">
                  <c:v>1064.1368558658517</c:v>
                </c:pt>
                <c:pt idx="41">
                  <c:v>1061.0263631636346</c:v>
                </c:pt>
                <c:pt idx="42">
                  <c:v>1021.750846910308</c:v>
                </c:pt>
                <c:pt idx="43">
                  <c:v>972.47833405388201</c:v>
                </c:pt>
                <c:pt idx="44">
                  <c:v>823.7244763464073</c:v>
                </c:pt>
                <c:pt idx="45">
                  <c:v>742.77058909403343</c:v>
                </c:pt>
                <c:pt idx="46">
                  <c:v>704.86338670519342</c:v>
                </c:pt>
                <c:pt idx="47">
                  <c:v>664.34387711520492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EF1-42B7-AA6D-E0C61EF477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2087057936"/>
        <c:axId val="2087050736"/>
      </c:barChart>
      <c:lineChart>
        <c:grouping val="standard"/>
        <c:varyColors val="0"/>
        <c:ser>
          <c:idx val="9"/>
          <c:order val="9"/>
          <c:tx>
            <c:strRef>
              <c:f>'Figure 23'!$B$83</c:f>
              <c:strCache>
                <c:ptCount val="1"/>
                <c:pt idx="0">
                  <c:v>Sum</c:v>
                </c:pt>
              </c:strCache>
            </c:strRef>
          </c:tx>
          <c:spPr>
            <a:ln w="28575" cap="rnd">
              <a:solidFill>
                <a:sysClr val="windowText" lastClr="000000"/>
              </a:solidFill>
              <a:round/>
            </a:ln>
            <a:effectLst/>
          </c:spPr>
          <c:marker>
            <c:symbol val="none"/>
          </c:marker>
          <c:cat>
            <c:numRef>
              <c:f>'Figure 23'!$C$10:$AX$10</c:f>
              <c:numCache>
                <c:formatCode>h:mm</c:formatCode>
                <c:ptCount val="48"/>
                <c:pt idx="0">
                  <c:v>0</c:v>
                </c:pt>
                <c:pt idx="1">
                  <c:v>2.0833333333333332E-2</c:v>
                </c:pt>
                <c:pt idx="2">
                  <c:v>4.1666666666666699E-2</c:v>
                </c:pt>
                <c:pt idx="3">
                  <c:v>6.25E-2</c:v>
                </c:pt>
                <c:pt idx="4">
                  <c:v>8.3333333333333301E-2</c:v>
                </c:pt>
                <c:pt idx="5">
                  <c:v>0.104166666666667</c:v>
                </c:pt>
                <c:pt idx="6">
                  <c:v>0.125</c:v>
                </c:pt>
                <c:pt idx="7">
                  <c:v>0.14583333333333301</c:v>
                </c:pt>
                <c:pt idx="8">
                  <c:v>0.16666666666666699</c:v>
                </c:pt>
                <c:pt idx="9">
                  <c:v>0.1875</c:v>
                </c:pt>
                <c:pt idx="10">
                  <c:v>0.20833333333333301</c:v>
                </c:pt>
                <c:pt idx="11">
                  <c:v>0.22916666666666699</c:v>
                </c:pt>
                <c:pt idx="12">
                  <c:v>0.25</c:v>
                </c:pt>
                <c:pt idx="13">
                  <c:v>0.27083333333333298</c:v>
                </c:pt>
                <c:pt idx="14">
                  <c:v>0.29166666666666702</c:v>
                </c:pt>
                <c:pt idx="15">
                  <c:v>0.3125</c:v>
                </c:pt>
                <c:pt idx="16">
                  <c:v>0.33333333333333298</c:v>
                </c:pt>
                <c:pt idx="17">
                  <c:v>0.35416666666666702</c:v>
                </c:pt>
                <c:pt idx="18">
                  <c:v>0.375</c:v>
                </c:pt>
                <c:pt idx="19">
                  <c:v>0.39583333333333298</c:v>
                </c:pt>
                <c:pt idx="20">
                  <c:v>0.41666666666666702</c:v>
                </c:pt>
                <c:pt idx="21">
                  <c:v>0.4375</c:v>
                </c:pt>
                <c:pt idx="22">
                  <c:v>0.45833333333333298</c:v>
                </c:pt>
                <c:pt idx="23">
                  <c:v>0.47916666666666702</c:v>
                </c:pt>
                <c:pt idx="24">
                  <c:v>0.5</c:v>
                </c:pt>
                <c:pt idx="25">
                  <c:v>0.52083333333333304</c:v>
                </c:pt>
                <c:pt idx="26">
                  <c:v>0.54166666666666696</c:v>
                </c:pt>
                <c:pt idx="27">
                  <c:v>0.5625</c:v>
                </c:pt>
                <c:pt idx="28">
                  <c:v>0.58333333333333304</c:v>
                </c:pt>
                <c:pt idx="29">
                  <c:v>0.60416666666666696</c:v>
                </c:pt>
                <c:pt idx="30">
                  <c:v>0.625</c:v>
                </c:pt>
                <c:pt idx="31">
                  <c:v>0.64583333333333304</c:v>
                </c:pt>
                <c:pt idx="32">
                  <c:v>0.66666666666666696</c:v>
                </c:pt>
                <c:pt idx="33">
                  <c:v>0.6875</c:v>
                </c:pt>
                <c:pt idx="34">
                  <c:v>0.70833333333333304</c:v>
                </c:pt>
                <c:pt idx="35">
                  <c:v>0.72916666666666696</c:v>
                </c:pt>
                <c:pt idx="36">
                  <c:v>0.75</c:v>
                </c:pt>
                <c:pt idx="37">
                  <c:v>0.77083333333333304</c:v>
                </c:pt>
                <c:pt idx="38">
                  <c:v>0.79166666666666696</c:v>
                </c:pt>
                <c:pt idx="39">
                  <c:v>0.8125</c:v>
                </c:pt>
                <c:pt idx="40">
                  <c:v>0.83333333333333304</c:v>
                </c:pt>
                <c:pt idx="41">
                  <c:v>0.85416666666666696</c:v>
                </c:pt>
                <c:pt idx="42">
                  <c:v>0.875</c:v>
                </c:pt>
                <c:pt idx="43">
                  <c:v>0.89583333333333304</c:v>
                </c:pt>
                <c:pt idx="44">
                  <c:v>0.91666666666666696</c:v>
                </c:pt>
                <c:pt idx="45">
                  <c:v>0.9375</c:v>
                </c:pt>
                <c:pt idx="46">
                  <c:v>0.95833333333333304</c:v>
                </c:pt>
                <c:pt idx="47">
                  <c:v>0.97916666666666696</c:v>
                </c:pt>
              </c:numCache>
            </c:numRef>
          </c:cat>
          <c:val>
            <c:numRef>
              <c:f>'Figure 23'!$C$83:$AX$83</c:f>
              <c:numCache>
                <c:formatCode>General</c:formatCode>
                <c:ptCount val="48"/>
                <c:pt idx="0">
                  <c:v>11746.597091814219</c:v>
                </c:pt>
                <c:pt idx="1">
                  <c:v>11413.272285710535</c:v>
                </c:pt>
                <c:pt idx="2">
                  <c:v>11135.980156258251</c:v>
                </c:pt>
                <c:pt idx="3">
                  <c:v>10919.358290410979</c:v>
                </c:pt>
                <c:pt idx="4">
                  <c:v>10748.098000883245</c:v>
                </c:pt>
                <c:pt idx="5">
                  <c:v>10606.894013113862</c:v>
                </c:pt>
                <c:pt idx="6">
                  <c:v>10499.476781845049</c:v>
                </c:pt>
                <c:pt idx="7">
                  <c:v>10427.774042680847</c:v>
                </c:pt>
                <c:pt idx="8">
                  <c:v>10387.942451723979</c:v>
                </c:pt>
                <c:pt idx="9">
                  <c:v>10384.956221274149</c:v>
                </c:pt>
                <c:pt idx="10">
                  <c:v>10469.800202938064</c:v>
                </c:pt>
                <c:pt idx="11">
                  <c:v>10607.227119231165</c:v>
                </c:pt>
                <c:pt idx="12">
                  <c:v>10964.596928400848</c:v>
                </c:pt>
                <c:pt idx="13">
                  <c:v>11460.116701721674</c:v>
                </c:pt>
                <c:pt idx="14">
                  <c:v>13013.334677619783</c:v>
                </c:pt>
                <c:pt idx="15">
                  <c:v>13262.668157707616</c:v>
                </c:pt>
                <c:pt idx="16">
                  <c:v>13548.146666458693</c:v>
                </c:pt>
                <c:pt idx="17">
                  <c:v>13693.199279710629</c:v>
                </c:pt>
                <c:pt idx="18">
                  <c:v>13684.522207944961</c:v>
                </c:pt>
                <c:pt idx="19">
                  <c:v>13740.352077504804</c:v>
                </c:pt>
                <c:pt idx="20">
                  <c:v>13741.346832603793</c:v>
                </c:pt>
                <c:pt idx="21">
                  <c:v>13708.676544154448</c:v>
                </c:pt>
                <c:pt idx="22">
                  <c:v>13657.690363837302</c:v>
                </c:pt>
                <c:pt idx="23">
                  <c:v>13654.93636537266</c:v>
                </c:pt>
                <c:pt idx="24">
                  <c:v>13605.980617513782</c:v>
                </c:pt>
                <c:pt idx="25">
                  <c:v>13555.347052712888</c:v>
                </c:pt>
                <c:pt idx="26">
                  <c:v>13490.405057070921</c:v>
                </c:pt>
                <c:pt idx="27">
                  <c:v>13409.923116499802</c:v>
                </c:pt>
                <c:pt idx="28">
                  <c:v>13349.247036243498</c:v>
                </c:pt>
                <c:pt idx="29">
                  <c:v>13319.148844036506</c:v>
                </c:pt>
                <c:pt idx="30">
                  <c:v>13260.622652729484</c:v>
                </c:pt>
                <c:pt idx="31">
                  <c:v>13232.563957543367</c:v>
                </c:pt>
                <c:pt idx="32">
                  <c:v>13219.256475146454</c:v>
                </c:pt>
                <c:pt idx="33">
                  <c:v>13248.520838344581</c:v>
                </c:pt>
                <c:pt idx="34">
                  <c:v>13315.097805460016</c:v>
                </c:pt>
                <c:pt idx="35">
                  <c:v>13411.124675347035</c:v>
                </c:pt>
                <c:pt idx="36">
                  <c:v>13500.39371750104</c:v>
                </c:pt>
                <c:pt idx="37">
                  <c:v>13543.674323200281</c:v>
                </c:pt>
                <c:pt idx="38">
                  <c:v>13603.954385127112</c:v>
                </c:pt>
                <c:pt idx="39">
                  <c:v>13593.190250883135</c:v>
                </c:pt>
                <c:pt idx="40">
                  <c:v>13541.208852003201</c:v>
                </c:pt>
                <c:pt idx="41">
                  <c:v>13508.690030755344</c:v>
                </c:pt>
                <c:pt idx="42">
                  <c:v>13487.481500535047</c:v>
                </c:pt>
                <c:pt idx="43">
                  <c:v>13470.166716442038</c:v>
                </c:pt>
                <c:pt idx="44">
                  <c:v>13334.4159547413</c:v>
                </c:pt>
                <c:pt idx="45">
                  <c:v>13133.626805923332</c:v>
                </c:pt>
                <c:pt idx="46">
                  <c:v>12503.328713541112</c:v>
                </c:pt>
                <c:pt idx="47">
                  <c:v>12056.310166493273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3EF1-42B7-AA6D-E0C61EF477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87057936"/>
        <c:axId val="2087050736"/>
      </c:lineChart>
      <c:catAx>
        <c:axId val="2087057936"/>
        <c:scaling>
          <c:orientation val="minMax"/>
        </c:scaling>
        <c:delete val="0"/>
        <c:axPos val="b"/>
        <c:numFmt formatCode="h:mm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87050736"/>
        <c:crosses val="autoZero"/>
        <c:auto val="1"/>
        <c:lblAlgn val="ctr"/>
        <c:lblOffset val="100"/>
        <c:noMultiLvlLbl val="0"/>
      </c:catAx>
      <c:valAx>
        <c:axId val="2087050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/>
                  <a:t>MW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870579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'Figure 23'!$C$91</c:f>
          <c:strCache>
            <c:ptCount val="1"/>
            <c:pt idx="0">
              <c:v>(e) Aotearoa Intelligence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'Figure 23'!$B$96</c:f>
              <c:strCache>
                <c:ptCount val="1"/>
                <c:pt idx="0">
                  <c:v>Batteries Discharging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'Figure 23'!$C$10:$AX$10</c:f>
              <c:numCache>
                <c:formatCode>h:mm</c:formatCode>
                <c:ptCount val="48"/>
                <c:pt idx="0">
                  <c:v>0</c:v>
                </c:pt>
                <c:pt idx="1">
                  <c:v>2.0833333333333332E-2</c:v>
                </c:pt>
                <c:pt idx="2">
                  <c:v>4.1666666666666699E-2</c:v>
                </c:pt>
                <c:pt idx="3">
                  <c:v>6.25E-2</c:v>
                </c:pt>
                <c:pt idx="4">
                  <c:v>8.3333333333333301E-2</c:v>
                </c:pt>
                <c:pt idx="5">
                  <c:v>0.104166666666667</c:v>
                </c:pt>
                <c:pt idx="6">
                  <c:v>0.125</c:v>
                </c:pt>
                <c:pt idx="7">
                  <c:v>0.14583333333333301</c:v>
                </c:pt>
                <c:pt idx="8">
                  <c:v>0.16666666666666699</c:v>
                </c:pt>
                <c:pt idx="9">
                  <c:v>0.1875</c:v>
                </c:pt>
                <c:pt idx="10">
                  <c:v>0.20833333333333301</c:v>
                </c:pt>
                <c:pt idx="11">
                  <c:v>0.22916666666666699</c:v>
                </c:pt>
                <c:pt idx="12">
                  <c:v>0.25</c:v>
                </c:pt>
                <c:pt idx="13">
                  <c:v>0.27083333333333298</c:v>
                </c:pt>
                <c:pt idx="14">
                  <c:v>0.29166666666666702</c:v>
                </c:pt>
                <c:pt idx="15">
                  <c:v>0.3125</c:v>
                </c:pt>
                <c:pt idx="16">
                  <c:v>0.33333333333333298</c:v>
                </c:pt>
                <c:pt idx="17">
                  <c:v>0.35416666666666702</c:v>
                </c:pt>
                <c:pt idx="18">
                  <c:v>0.375</c:v>
                </c:pt>
                <c:pt idx="19">
                  <c:v>0.39583333333333298</c:v>
                </c:pt>
                <c:pt idx="20">
                  <c:v>0.41666666666666702</c:v>
                </c:pt>
                <c:pt idx="21">
                  <c:v>0.4375</c:v>
                </c:pt>
                <c:pt idx="22">
                  <c:v>0.45833333333333298</c:v>
                </c:pt>
                <c:pt idx="23">
                  <c:v>0.47916666666666702</c:v>
                </c:pt>
                <c:pt idx="24">
                  <c:v>0.5</c:v>
                </c:pt>
                <c:pt idx="25">
                  <c:v>0.52083333333333304</c:v>
                </c:pt>
                <c:pt idx="26">
                  <c:v>0.54166666666666696</c:v>
                </c:pt>
                <c:pt idx="27">
                  <c:v>0.5625</c:v>
                </c:pt>
                <c:pt idx="28">
                  <c:v>0.58333333333333304</c:v>
                </c:pt>
                <c:pt idx="29">
                  <c:v>0.60416666666666696</c:v>
                </c:pt>
                <c:pt idx="30">
                  <c:v>0.625</c:v>
                </c:pt>
                <c:pt idx="31">
                  <c:v>0.64583333333333304</c:v>
                </c:pt>
                <c:pt idx="32">
                  <c:v>0.66666666666666696</c:v>
                </c:pt>
                <c:pt idx="33">
                  <c:v>0.6875</c:v>
                </c:pt>
                <c:pt idx="34">
                  <c:v>0.70833333333333304</c:v>
                </c:pt>
                <c:pt idx="35">
                  <c:v>0.72916666666666696</c:v>
                </c:pt>
                <c:pt idx="36">
                  <c:v>0.75</c:v>
                </c:pt>
                <c:pt idx="37">
                  <c:v>0.77083333333333304</c:v>
                </c:pt>
                <c:pt idx="38">
                  <c:v>0.79166666666666696</c:v>
                </c:pt>
                <c:pt idx="39">
                  <c:v>0.8125</c:v>
                </c:pt>
                <c:pt idx="40">
                  <c:v>0.83333333333333304</c:v>
                </c:pt>
                <c:pt idx="41">
                  <c:v>0.85416666666666696</c:v>
                </c:pt>
                <c:pt idx="42">
                  <c:v>0.875</c:v>
                </c:pt>
                <c:pt idx="43">
                  <c:v>0.89583333333333304</c:v>
                </c:pt>
                <c:pt idx="44">
                  <c:v>0.91666666666666696</c:v>
                </c:pt>
                <c:pt idx="45">
                  <c:v>0.9375</c:v>
                </c:pt>
                <c:pt idx="46">
                  <c:v>0.95833333333333304</c:v>
                </c:pt>
                <c:pt idx="47">
                  <c:v>0.97916666666666696</c:v>
                </c:pt>
              </c:numCache>
            </c:numRef>
          </c:cat>
          <c:val>
            <c:numRef>
              <c:f>'Figure 23'!$C$96:$AX$96</c:f>
              <c:numCache>
                <c:formatCode>General</c:formatCode>
                <c:ptCount val="4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-260.07679398804845</c:v>
                </c:pt>
                <c:pt idx="17">
                  <c:v>-361.37760075319312</c:v>
                </c:pt>
                <c:pt idx="18">
                  <c:v>-361.92089314259317</c:v>
                </c:pt>
                <c:pt idx="19">
                  <c:v>-318.82998337366547</c:v>
                </c:pt>
                <c:pt idx="20">
                  <c:v>-301.9822446127568</c:v>
                </c:pt>
                <c:pt idx="21">
                  <c:v>-263.57520300364905</c:v>
                </c:pt>
                <c:pt idx="22">
                  <c:v>-195.62418607841138</c:v>
                </c:pt>
                <c:pt idx="23">
                  <c:v>-166.863942460868</c:v>
                </c:pt>
                <c:pt idx="24">
                  <c:v>-127.56985646405521</c:v>
                </c:pt>
                <c:pt idx="25">
                  <c:v>-72.370781375089578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-90.732780463001021</c:v>
                </c:pt>
                <c:pt idx="37">
                  <c:v>-260.57974507464166</c:v>
                </c:pt>
                <c:pt idx="38">
                  <c:v>-319.01871064688942</c:v>
                </c:pt>
                <c:pt idx="39">
                  <c:v>-302.22316302437275</c:v>
                </c:pt>
                <c:pt idx="40">
                  <c:v>-250.42678943698661</c:v>
                </c:pt>
                <c:pt idx="41">
                  <c:v>-222.77883347640238</c:v>
                </c:pt>
                <c:pt idx="42">
                  <c:v>-175.9305985507408</c:v>
                </c:pt>
                <c:pt idx="43">
                  <c:v>-116.24378071409163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B9A-406E-A4F3-63C55F419042}"/>
            </c:ext>
          </c:extLst>
        </c:ser>
        <c:ser>
          <c:idx val="1"/>
          <c:order val="1"/>
          <c:tx>
            <c:strRef>
              <c:f>'Figure 23'!$B$97</c:f>
              <c:strCache>
                <c:ptCount val="1"/>
                <c:pt idx="0">
                  <c:v>Base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'Figure 23'!$C$10:$AX$10</c:f>
              <c:numCache>
                <c:formatCode>h:mm</c:formatCode>
                <c:ptCount val="48"/>
                <c:pt idx="0">
                  <c:v>0</c:v>
                </c:pt>
                <c:pt idx="1">
                  <c:v>2.0833333333333332E-2</c:v>
                </c:pt>
                <c:pt idx="2">
                  <c:v>4.1666666666666699E-2</c:v>
                </c:pt>
                <c:pt idx="3">
                  <c:v>6.25E-2</c:v>
                </c:pt>
                <c:pt idx="4">
                  <c:v>8.3333333333333301E-2</c:v>
                </c:pt>
                <c:pt idx="5">
                  <c:v>0.104166666666667</c:v>
                </c:pt>
                <c:pt idx="6">
                  <c:v>0.125</c:v>
                </c:pt>
                <c:pt idx="7">
                  <c:v>0.14583333333333301</c:v>
                </c:pt>
                <c:pt idx="8">
                  <c:v>0.16666666666666699</c:v>
                </c:pt>
                <c:pt idx="9">
                  <c:v>0.1875</c:v>
                </c:pt>
                <c:pt idx="10">
                  <c:v>0.20833333333333301</c:v>
                </c:pt>
                <c:pt idx="11">
                  <c:v>0.22916666666666699</c:v>
                </c:pt>
                <c:pt idx="12">
                  <c:v>0.25</c:v>
                </c:pt>
                <c:pt idx="13">
                  <c:v>0.27083333333333298</c:v>
                </c:pt>
                <c:pt idx="14">
                  <c:v>0.29166666666666702</c:v>
                </c:pt>
                <c:pt idx="15">
                  <c:v>0.3125</c:v>
                </c:pt>
                <c:pt idx="16">
                  <c:v>0.33333333333333298</c:v>
                </c:pt>
                <c:pt idx="17">
                  <c:v>0.35416666666666702</c:v>
                </c:pt>
                <c:pt idx="18">
                  <c:v>0.375</c:v>
                </c:pt>
                <c:pt idx="19">
                  <c:v>0.39583333333333298</c:v>
                </c:pt>
                <c:pt idx="20">
                  <c:v>0.41666666666666702</c:v>
                </c:pt>
                <c:pt idx="21">
                  <c:v>0.4375</c:v>
                </c:pt>
                <c:pt idx="22">
                  <c:v>0.45833333333333298</c:v>
                </c:pt>
                <c:pt idx="23">
                  <c:v>0.47916666666666702</c:v>
                </c:pt>
                <c:pt idx="24">
                  <c:v>0.5</c:v>
                </c:pt>
                <c:pt idx="25">
                  <c:v>0.52083333333333304</c:v>
                </c:pt>
                <c:pt idx="26">
                  <c:v>0.54166666666666696</c:v>
                </c:pt>
                <c:pt idx="27">
                  <c:v>0.5625</c:v>
                </c:pt>
                <c:pt idx="28">
                  <c:v>0.58333333333333304</c:v>
                </c:pt>
                <c:pt idx="29">
                  <c:v>0.60416666666666696</c:v>
                </c:pt>
                <c:pt idx="30">
                  <c:v>0.625</c:v>
                </c:pt>
                <c:pt idx="31">
                  <c:v>0.64583333333333304</c:v>
                </c:pt>
                <c:pt idx="32">
                  <c:v>0.66666666666666696</c:v>
                </c:pt>
                <c:pt idx="33">
                  <c:v>0.6875</c:v>
                </c:pt>
                <c:pt idx="34">
                  <c:v>0.70833333333333304</c:v>
                </c:pt>
                <c:pt idx="35">
                  <c:v>0.72916666666666696</c:v>
                </c:pt>
                <c:pt idx="36">
                  <c:v>0.75</c:v>
                </c:pt>
                <c:pt idx="37">
                  <c:v>0.77083333333333304</c:v>
                </c:pt>
                <c:pt idx="38">
                  <c:v>0.79166666666666696</c:v>
                </c:pt>
                <c:pt idx="39">
                  <c:v>0.8125</c:v>
                </c:pt>
                <c:pt idx="40">
                  <c:v>0.83333333333333304</c:v>
                </c:pt>
                <c:pt idx="41">
                  <c:v>0.85416666666666696</c:v>
                </c:pt>
                <c:pt idx="42">
                  <c:v>0.875</c:v>
                </c:pt>
                <c:pt idx="43">
                  <c:v>0.89583333333333304</c:v>
                </c:pt>
                <c:pt idx="44">
                  <c:v>0.91666666666666696</c:v>
                </c:pt>
                <c:pt idx="45">
                  <c:v>0.9375</c:v>
                </c:pt>
                <c:pt idx="46">
                  <c:v>0.95833333333333304</c:v>
                </c:pt>
                <c:pt idx="47">
                  <c:v>0.97916666666666696</c:v>
                </c:pt>
              </c:numCache>
            </c:numRef>
          </c:cat>
          <c:val>
            <c:numRef>
              <c:f>'Figure 23'!$C$97:$AX$97</c:f>
              <c:numCache>
                <c:formatCode>General</c:formatCode>
                <c:ptCount val="48"/>
                <c:pt idx="0">
                  <c:v>6802.503073055741</c:v>
                </c:pt>
                <c:pt idx="1">
                  <c:v>6418.734866124676</c:v>
                </c:pt>
                <c:pt idx="2">
                  <c:v>6099.9030678416411</c:v>
                </c:pt>
                <c:pt idx="3">
                  <c:v>5883.2840055399338</c:v>
                </c:pt>
                <c:pt idx="4">
                  <c:v>5703.488706223603</c:v>
                </c:pt>
                <c:pt idx="5">
                  <c:v>5562.1762034695375</c:v>
                </c:pt>
                <c:pt idx="6">
                  <c:v>5460.767616936173</c:v>
                </c:pt>
                <c:pt idx="7">
                  <c:v>5402.6493661670329</c:v>
                </c:pt>
                <c:pt idx="8">
                  <c:v>5380.965272106374</c:v>
                </c:pt>
                <c:pt idx="9">
                  <c:v>5377.5661899100187</c:v>
                </c:pt>
                <c:pt idx="10">
                  <c:v>5452.4973855348317</c:v>
                </c:pt>
                <c:pt idx="11">
                  <c:v>5580.3449892078788</c:v>
                </c:pt>
                <c:pt idx="12">
                  <c:v>5901.707076862308</c:v>
                </c:pt>
                <c:pt idx="13">
                  <c:v>6404.8944216981217</c:v>
                </c:pt>
                <c:pt idx="14">
                  <c:v>7285.8075012917006</c:v>
                </c:pt>
                <c:pt idx="15">
                  <c:v>8220.3273051110737</c:v>
                </c:pt>
                <c:pt idx="16">
                  <c:v>8979.6129719037235</c:v>
                </c:pt>
                <c:pt idx="17">
                  <c:v>9189.3694389411958</c:v>
                </c:pt>
                <c:pt idx="18">
                  <c:v>9161.596799408353</c:v>
                </c:pt>
                <c:pt idx="19">
                  <c:v>9085.2509905030765</c:v>
                </c:pt>
                <c:pt idx="20">
                  <c:v>9025.7732269895296</c:v>
                </c:pt>
                <c:pt idx="21">
                  <c:v>8945.0503430539575</c:v>
                </c:pt>
                <c:pt idx="22">
                  <c:v>8848.4861897135506</c:v>
                </c:pt>
                <c:pt idx="23">
                  <c:v>8769.3125182273707</c:v>
                </c:pt>
                <c:pt idx="24">
                  <c:v>8675.3182167756859</c:v>
                </c:pt>
                <c:pt idx="25">
                  <c:v>8557.5401539911818</c:v>
                </c:pt>
                <c:pt idx="26">
                  <c:v>8372.8932983819341</c:v>
                </c:pt>
                <c:pt idx="27">
                  <c:v>8187.0304843132481</c:v>
                </c:pt>
                <c:pt idx="28">
                  <c:v>8085.8087803893923</c:v>
                </c:pt>
                <c:pt idx="29">
                  <c:v>7979.0259529186196</c:v>
                </c:pt>
                <c:pt idx="30">
                  <c:v>7858.2844216371514</c:v>
                </c:pt>
                <c:pt idx="31">
                  <c:v>7804.8603881718918</c:v>
                </c:pt>
                <c:pt idx="32">
                  <c:v>7831.3743546936266</c:v>
                </c:pt>
                <c:pt idx="33">
                  <c:v>8008.774845374488</c:v>
                </c:pt>
                <c:pt idx="34">
                  <c:v>8215.8903237595587</c:v>
                </c:pt>
                <c:pt idx="35">
                  <c:v>8476.4774605453931</c:v>
                </c:pt>
                <c:pt idx="36">
                  <c:v>8808.1421831197313</c:v>
                </c:pt>
                <c:pt idx="37">
                  <c:v>9131.5565793393998</c:v>
                </c:pt>
                <c:pt idx="38">
                  <c:v>9320.451704375042</c:v>
                </c:pt>
                <c:pt idx="39">
                  <c:v>9295.7877892469005</c:v>
                </c:pt>
                <c:pt idx="40">
                  <c:v>9182.9942094648322</c:v>
                </c:pt>
                <c:pt idx="41">
                  <c:v>9116.4308743541769</c:v>
                </c:pt>
                <c:pt idx="42">
                  <c:v>9078.8892033698557</c:v>
                </c:pt>
                <c:pt idx="43">
                  <c:v>9033.6676135405123</c:v>
                </c:pt>
                <c:pt idx="44">
                  <c:v>8748.3144695858136</c:v>
                </c:pt>
                <c:pt idx="45">
                  <c:v>8269.8019956329899</c:v>
                </c:pt>
                <c:pt idx="46">
                  <c:v>7676.1673885817381</c:v>
                </c:pt>
                <c:pt idx="47">
                  <c:v>7133.0445956018775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B9A-406E-A4F3-63C55F419042}"/>
            </c:ext>
          </c:extLst>
        </c:ser>
        <c:ser>
          <c:idx val="2"/>
          <c:order val="2"/>
          <c:tx>
            <c:strRef>
              <c:f>'Figure 23'!$B$98</c:f>
              <c:strCache>
                <c:ptCount val="1"/>
                <c:pt idx="0">
                  <c:v>Customer Steps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'Figure 23'!$C$10:$AX$10</c:f>
              <c:numCache>
                <c:formatCode>h:mm</c:formatCode>
                <c:ptCount val="48"/>
                <c:pt idx="0">
                  <c:v>0</c:v>
                </c:pt>
                <c:pt idx="1">
                  <c:v>2.0833333333333332E-2</c:v>
                </c:pt>
                <c:pt idx="2">
                  <c:v>4.1666666666666699E-2</c:v>
                </c:pt>
                <c:pt idx="3">
                  <c:v>6.25E-2</c:v>
                </c:pt>
                <c:pt idx="4">
                  <c:v>8.3333333333333301E-2</c:v>
                </c:pt>
                <c:pt idx="5">
                  <c:v>0.104166666666667</c:v>
                </c:pt>
                <c:pt idx="6">
                  <c:v>0.125</c:v>
                </c:pt>
                <c:pt idx="7">
                  <c:v>0.14583333333333301</c:v>
                </c:pt>
                <c:pt idx="8">
                  <c:v>0.16666666666666699</c:v>
                </c:pt>
                <c:pt idx="9">
                  <c:v>0.1875</c:v>
                </c:pt>
                <c:pt idx="10">
                  <c:v>0.20833333333333301</c:v>
                </c:pt>
                <c:pt idx="11">
                  <c:v>0.22916666666666699</c:v>
                </c:pt>
                <c:pt idx="12">
                  <c:v>0.25</c:v>
                </c:pt>
                <c:pt idx="13">
                  <c:v>0.27083333333333298</c:v>
                </c:pt>
                <c:pt idx="14">
                  <c:v>0.29166666666666702</c:v>
                </c:pt>
                <c:pt idx="15">
                  <c:v>0.3125</c:v>
                </c:pt>
                <c:pt idx="16">
                  <c:v>0.33333333333333298</c:v>
                </c:pt>
                <c:pt idx="17">
                  <c:v>0.35416666666666702</c:v>
                </c:pt>
                <c:pt idx="18">
                  <c:v>0.375</c:v>
                </c:pt>
                <c:pt idx="19">
                  <c:v>0.39583333333333298</c:v>
                </c:pt>
                <c:pt idx="20">
                  <c:v>0.41666666666666702</c:v>
                </c:pt>
                <c:pt idx="21">
                  <c:v>0.4375</c:v>
                </c:pt>
                <c:pt idx="22">
                  <c:v>0.45833333333333298</c:v>
                </c:pt>
                <c:pt idx="23">
                  <c:v>0.47916666666666702</c:v>
                </c:pt>
                <c:pt idx="24">
                  <c:v>0.5</c:v>
                </c:pt>
                <c:pt idx="25">
                  <c:v>0.52083333333333304</c:v>
                </c:pt>
                <c:pt idx="26">
                  <c:v>0.54166666666666696</c:v>
                </c:pt>
                <c:pt idx="27">
                  <c:v>0.5625</c:v>
                </c:pt>
                <c:pt idx="28">
                  <c:v>0.58333333333333304</c:v>
                </c:pt>
                <c:pt idx="29">
                  <c:v>0.60416666666666696</c:v>
                </c:pt>
                <c:pt idx="30">
                  <c:v>0.625</c:v>
                </c:pt>
                <c:pt idx="31">
                  <c:v>0.64583333333333304</c:v>
                </c:pt>
                <c:pt idx="32">
                  <c:v>0.66666666666666696</c:v>
                </c:pt>
                <c:pt idx="33">
                  <c:v>0.6875</c:v>
                </c:pt>
                <c:pt idx="34">
                  <c:v>0.70833333333333304</c:v>
                </c:pt>
                <c:pt idx="35">
                  <c:v>0.72916666666666696</c:v>
                </c:pt>
                <c:pt idx="36">
                  <c:v>0.75</c:v>
                </c:pt>
                <c:pt idx="37">
                  <c:v>0.77083333333333304</c:v>
                </c:pt>
                <c:pt idx="38">
                  <c:v>0.79166666666666696</c:v>
                </c:pt>
                <c:pt idx="39">
                  <c:v>0.8125</c:v>
                </c:pt>
                <c:pt idx="40">
                  <c:v>0.83333333333333304</c:v>
                </c:pt>
                <c:pt idx="41">
                  <c:v>0.85416666666666696</c:v>
                </c:pt>
                <c:pt idx="42">
                  <c:v>0.875</c:v>
                </c:pt>
                <c:pt idx="43">
                  <c:v>0.89583333333333304</c:v>
                </c:pt>
                <c:pt idx="44">
                  <c:v>0.91666666666666696</c:v>
                </c:pt>
                <c:pt idx="45">
                  <c:v>0.9375</c:v>
                </c:pt>
                <c:pt idx="46">
                  <c:v>0.95833333333333304</c:v>
                </c:pt>
                <c:pt idx="47">
                  <c:v>0.97916666666666696</c:v>
                </c:pt>
              </c:numCache>
            </c:numRef>
          </c:cat>
          <c:val>
            <c:numRef>
              <c:f>'Figure 23'!$C$98:$AX$98</c:f>
              <c:numCache>
                <c:formatCode>General</c:formatCode>
                <c:ptCount val="48"/>
                <c:pt idx="0">
                  <c:v>1126.4897118468111</c:v>
                </c:pt>
                <c:pt idx="1">
                  <c:v>1106.2043090776031</c:v>
                </c:pt>
                <c:pt idx="2">
                  <c:v>1097.9464910156264</c:v>
                </c:pt>
                <c:pt idx="3">
                  <c:v>1081.9250519037926</c:v>
                </c:pt>
                <c:pt idx="4">
                  <c:v>1077.7014196730374</c:v>
                </c:pt>
                <c:pt idx="5">
                  <c:v>1076.1860364489737</c:v>
                </c:pt>
                <c:pt idx="6">
                  <c:v>1080.173916455715</c:v>
                </c:pt>
                <c:pt idx="7">
                  <c:v>1083.05584228416</c:v>
                </c:pt>
                <c:pt idx="8">
                  <c:v>1094.4805298813455</c:v>
                </c:pt>
                <c:pt idx="9">
                  <c:v>1113.7352024161282</c:v>
                </c:pt>
                <c:pt idx="10">
                  <c:v>1158.2544979063653</c:v>
                </c:pt>
                <c:pt idx="11">
                  <c:v>1220.7977878862412</c:v>
                </c:pt>
                <c:pt idx="12">
                  <c:v>1376.6347281891126</c:v>
                </c:pt>
                <c:pt idx="13">
                  <c:v>1517.6825641695036</c:v>
                </c:pt>
                <c:pt idx="14">
                  <c:v>1662.4903047006089</c:v>
                </c:pt>
                <c:pt idx="15">
                  <c:v>1740.504096214165</c:v>
                </c:pt>
                <c:pt idx="16">
                  <c:v>1793.1007312946899</c:v>
                </c:pt>
                <c:pt idx="17">
                  <c:v>1826.4543290352724</c:v>
                </c:pt>
                <c:pt idx="18">
                  <c:v>1835.3224196792787</c:v>
                </c:pt>
                <c:pt idx="19">
                  <c:v>1846.0266567846274</c:v>
                </c:pt>
                <c:pt idx="20">
                  <c:v>1853.4700369967579</c:v>
                </c:pt>
                <c:pt idx="21">
                  <c:v>1841.7098438471619</c:v>
                </c:pt>
                <c:pt idx="22">
                  <c:v>1839.7856089701909</c:v>
                </c:pt>
                <c:pt idx="23">
                  <c:v>1851.9541249661056</c:v>
                </c:pt>
                <c:pt idx="24">
                  <c:v>1864.1066850449911</c:v>
                </c:pt>
                <c:pt idx="25">
                  <c:v>1874.9066354854137</c:v>
                </c:pt>
                <c:pt idx="26">
                  <c:v>1890.7245799259131</c:v>
                </c:pt>
                <c:pt idx="27">
                  <c:v>1877.17507023346</c:v>
                </c:pt>
                <c:pt idx="28">
                  <c:v>1865.2243176580023</c:v>
                </c:pt>
                <c:pt idx="29">
                  <c:v>1860.2054594807439</c:v>
                </c:pt>
                <c:pt idx="30">
                  <c:v>1851.8985597685262</c:v>
                </c:pt>
                <c:pt idx="31">
                  <c:v>1841.9954102133431</c:v>
                </c:pt>
                <c:pt idx="32">
                  <c:v>1826.0481032705716</c:v>
                </c:pt>
                <c:pt idx="33">
                  <c:v>1799.7491200193319</c:v>
                </c:pt>
                <c:pt idx="34">
                  <c:v>1765.646793305235</c:v>
                </c:pt>
                <c:pt idx="35">
                  <c:v>1736.8524874649238</c:v>
                </c:pt>
                <c:pt idx="36">
                  <c:v>1643.5443875106905</c:v>
                </c:pt>
                <c:pt idx="37">
                  <c:v>1557.383848468847</c:v>
                </c:pt>
                <c:pt idx="38">
                  <c:v>1484.1973864877939</c:v>
                </c:pt>
                <c:pt idx="39">
                  <c:v>1450.309417438712</c:v>
                </c:pt>
                <c:pt idx="40">
                  <c:v>1417.3387127240162</c:v>
                </c:pt>
                <c:pt idx="41">
                  <c:v>1386.2403622330992</c:v>
                </c:pt>
                <c:pt idx="42">
                  <c:v>1336.3114686607591</c:v>
                </c:pt>
                <c:pt idx="43">
                  <c:v>1290.673295785085</c:v>
                </c:pt>
                <c:pt idx="44">
                  <c:v>1239.2389178215146</c:v>
                </c:pt>
                <c:pt idx="45">
                  <c:v>1216.7256472771194</c:v>
                </c:pt>
                <c:pt idx="46">
                  <c:v>1204.9307188995938</c:v>
                </c:pt>
                <c:pt idx="47">
                  <c:v>1176.7539950452085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B9A-406E-A4F3-63C55F419042}"/>
            </c:ext>
          </c:extLst>
        </c:ser>
        <c:ser>
          <c:idx val="3"/>
          <c:order val="3"/>
          <c:tx>
            <c:strRef>
              <c:f>'Figure 23'!$B$99</c:f>
              <c:strCache>
                <c:ptCount val="1"/>
                <c:pt idx="0">
                  <c:v>Electrified Heat Load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'Figure 23'!$C$10:$AX$10</c:f>
              <c:numCache>
                <c:formatCode>h:mm</c:formatCode>
                <c:ptCount val="48"/>
                <c:pt idx="0">
                  <c:v>0</c:v>
                </c:pt>
                <c:pt idx="1">
                  <c:v>2.0833333333333332E-2</c:v>
                </c:pt>
                <c:pt idx="2">
                  <c:v>4.1666666666666699E-2</c:v>
                </c:pt>
                <c:pt idx="3">
                  <c:v>6.25E-2</c:v>
                </c:pt>
                <c:pt idx="4">
                  <c:v>8.3333333333333301E-2</c:v>
                </c:pt>
                <c:pt idx="5">
                  <c:v>0.104166666666667</c:v>
                </c:pt>
                <c:pt idx="6">
                  <c:v>0.125</c:v>
                </c:pt>
                <c:pt idx="7">
                  <c:v>0.14583333333333301</c:v>
                </c:pt>
                <c:pt idx="8">
                  <c:v>0.16666666666666699</c:v>
                </c:pt>
                <c:pt idx="9">
                  <c:v>0.1875</c:v>
                </c:pt>
                <c:pt idx="10">
                  <c:v>0.20833333333333301</c:v>
                </c:pt>
                <c:pt idx="11">
                  <c:v>0.22916666666666699</c:v>
                </c:pt>
                <c:pt idx="12">
                  <c:v>0.25</c:v>
                </c:pt>
                <c:pt idx="13">
                  <c:v>0.27083333333333298</c:v>
                </c:pt>
                <c:pt idx="14">
                  <c:v>0.29166666666666702</c:v>
                </c:pt>
                <c:pt idx="15">
                  <c:v>0.3125</c:v>
                </c:pt>
                <c:pt idx="16">
                  <c:v>0.33333333333333298</c:v>
                </c:pt>
                <c:pt idx="17">
                  <c:v>0.35416666666666702</c:v>
                </c:pt>
                <c:pt idx="18">
                  <c:v>0.375</c:v>
                </c:pt>
                <c:pt idx="19">
                  <c:v>0.39583333333333298</c:v>
                </c:pt>
                <c:pt idx="20">
                  <c:v>0.41666666666666702</c:v>
                </c:pt>
                <c:pt idx="21">
                  <c:v>0.4375</c:v>
                </c:pt>
                <c:pt idx="22">
                  <c:v>0.45833333333333298</c:v>
                </c:pt>
                <c:pt idx="23">
                  <c:v>0.47916666666666702</c:v>
                </c:pt>
                <c:pt idx="24">
                  <c:v>0.5</c:v>
                </c:pt>
                <c:pt idx="25">
                  <c:v>0.52083333333333304</c:v>
                </c:pt>
                <c:pt idx="26">
                  <c:v>0.54166666666666696</c:v>
                </c:pt>
                <c:pt idx="27">
                  <c:v>0.5625</c:v>
                </c:pt>
                <c:pt idx="28">
                  <c:v>0.58333333333333304</c:v>
                </c:pt>
                <c:pt idx="29">
                  <c:v>0.60416666666666696</c:v>
                </c:pt>
                <c:pt idx="30">
                  <c:v>0.625</c:v>
                </c:pt>
                <c:pt idx="31">
                  <c:v>0.64583333333333304</c:v>
                </c:pt>
                <c:pt idx="32">
                  <c:v>0.66666666666666696</c:v>
                </c:pt>
                <c:pt idx="33">
                  <c:v>0.6875</c:v>
                </c:pt>
                <c:pt idx="34">
                  <c:v>0.70833333333333304</c:v>
                </c:pt>
                <c:pt idx="35">
                  <c:v>0.72916666666666696</c:v>
                </c:pt>
                <c:pt idx="36">
                  <c:v>0.75</c:v>
                </c:pt>
                <c:pt idx="37">
                  <c:v>0.77083333333333304</c:v>
                </c:pt>
                <c:pt idx="38">
                  <c:v>0.79166666666666696</c:v>
                </c:pt>
                <c:pt idx="39">
                  <c:v>0.8125</c:v>
                </c:pt>
                <c:pt idx="40">
                  <c:v>0.83333333333333304</c:v>
                </c:pt>
                <c:pt idx="41">
                  <c:v>0.85416666666666696</c:v>
                </c:pt>
                <c:pt idx="42">
                  <c:v>0.875</c:v>
                </c:pt>
                <c:pt idx="43">
                  <c:v>0.89583333333333304</c:v>
                </c:pt>
                <c:pt idx="44">
                  <c:v>0.91666666666666696</c:v>
                </c:pt>
                <c:pt idx="45">
                  <c:v>0.9375</c:v>
                </c:pt>
                <c:pt idx="46">
                  <c:v>0.95833333333333304</c:v>
                </c:pt>
                <c:pt idx="47">
                  <c:v>0.97916666666666696</c:v>
                </c:pt>
              </c:numCache>
            </c:numRef>
          </c:cat>
          <c:val>
            <c:numRef>
              <c:f>'Figure 23'!$C$99:$AX$99</c:f>
              <c:numCache>
                <c:formatCode>General</c:formatCode>
                <c:ptCount val="48"/>
                <c:pt idx="0">
                  <c:v>37.728767587080512</c:v>
                </c:pt>
                <c:pt idx="1">
                  <c:v>34.783428991049021</c:v>
                </c:pt>
                <c:pt idx="2">
                  <c:v>32.811341980926606</c:v>
                </c:pt>
                <c:pt idx="3">
                  <c:v>31.184912601347843</c:v>
                </c:pt>
                <c:pt idx="4">
                  <c:v>29.89638902801796</c:v>
                </c:pt>
                <c:pt idx="5">
                  <c:v>29.017539838257019</c:v>
                </c:pt>
                <c:pt idx="6">
                  <c:v>28.820619234817343</c:v>
                </c:pt>
                <c:pt idx="7">
                  <c:v>28.677032770853963</c:v>
                </c:pt>
                <c:pt idx="8">
                  <c:v>29.047096692469246</c:v>
                </c:pt>
                <c:pt idx="9">
                  <c:v>30.385872813355732</c:v>
                </c:pt>
                <c:pt idx="10">
                  <c:v>34.126771644518975</c:v>
                </c:pt>
                <c:pt idx="11">
                  <c:v>38.472996963338552</c:v>
                </c:pt>
                <c:pt idx="12">
                  <c:v>48.186405214915546</c:v>
                </c:pt>
                <c:pt idx="13">
                  <c:v>57.825199302783396</c:v>
                </c:pt>
                <c:pt idx="14">
                  <c:v>68.756639833893942</c:v>
                </c:pt>
                <c:pt idx="15">
                  <c:v>76.763219019632558</c:v>
                </c:pt>
                <c:pt idx="16">
                  <c:v>81.733648873042057</c:v>
                </c:pt>
                <c:pt idx="17">
                  <c:v>82.24688324449545</c:v>
                </c:pt>
                <c:pt idx="18">
                  <c:v>82.309240261953789</c:v>
                </c:pt>
                <c:pt idx="19">
                  <c:v>80.937481017305458</c:v>
                </c:pt>
                <c:pt idx="20">
                  <c:v>81.147219784262589</c:v>
                </c:pt>
                <c:pt idx="21">
                  <c:v>79.90885504345168</c:v>
                </c:pt>
                <c:pt idx="22">
                  <c:v>79.16335964851298</c:v>
                </c:pt>
                <c:pt idx="23">
                  <c:v>78.704626143462136</c:v>
                </c:pt>
                <c:pt idx="24">
                  <c:v>79.227952133237153</c:v>
                </c:pt>
                <c:pt idx="25">
                  <c:v>81.171081360535879</c:v>
                </c:pt>
                <c:pt idx="26">
                  <c:v>83.521031782419229</c:v>
                </c:pt>
                <c:pt idx="27">
                  <c:v>79.822309031299667</c:v>
                </c:pt>
                <c:pt idx="28">
                  <c:v>77.951597028868221</c:v>
                </c:pt>
                <c:pt idx="29">
                  <c:v>78.175289991919783</c:v>
                </c:pt>
                <c:pt idx="30">
                  <c:v>78.252758669956719</c:v>
                </c:pt>
                <c:pt idx="31">
                  <c:v>77.545048462994984</c:v>
                </c:pt>
                <c:pt idx="32">
                  <c:v>76.730328630162759</c:v>
                </c:pt>
                <c:pt idx="33">
                  <c:v>75.817915947863867</c:v>
                </c:pt>
                <c:pt idx="34">
                  <c:v>74.390285979390029</c:v>
                </c:pt>
                <c:pt idx="35">
                  <c:v>74.525810661995564</c:v>
                </c:pt>
                <c:pt idx="36">
                  <c:v>70.483223194661107</c:v>
                </c:pt>
                <c:pt idx="37">
                  <c:v>66.835188593586835</c:v>
                </c:pt>
                <c:pt idx="38">
                  <c:v>63.075772038467036</c:v>
                </c:pt>
                <c:pt idx="39">
                  <c:v>60.587084724290087</c:v>
                </c:pt>
                <c:pt idx="40">
                  <c:v>57.522111242115514</c:v>
                </c:pt>
                <c:pt idx="41">
                  <c:v>54.708738797325957</c:v>
                </c:pt>
                <c:pt idx="42">
                  <c:v>51.549719576602484</c:v>
                </c:pt>
                <c:pt idx="43">
                  <c:v>48.163186798307486</c:v>
                </c:pt>
                <c:pt idx="44">
                  <c:v>45.114904954855987</c:v>
                </c:pt>
                <c:pt idx="45">
                  <c:v>45.880168986631219</c:v>
                </c:pt>
                <c:pt idx="46">
                  <c:v>46.244671082129294</c:v>
                </c:pt>
                <c:pt idx="47">
                  <c:v>41.717368865845195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B9A-406E-A4F3-63C55F419042}"/>
            </c:ext>
          </c:extLst>
        </c:ser>
        <c:ser>
          <c:idx val="4"/>
          <c:order val="4"/>
          <c:tx>
            <c:strRef>
              <c:f>'Figure 23'!$B$100</c:f>
              <c:strCache>
                <c:ptCount val="1"/>
                <c:pt idx="0">
                  <c:v>New Step Loads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'Figure 23'!$C$10:$AX$10</c:f>
              <c:numCache>
                <c:formatCode>h:mm</c:formatCode>
                <c:ptCount val="48"/>
                <c:pt idx="0">
                  <c:v>0</c:v>
                </c:pt>
                <c:pt idx="1">
                  <c:v>2.0833333333333332E-2</c:v>
                </c:pt>
                <c:pt idx="2">
                  <c:v>4.1666666666666699E-2</c:v>
                </c:pt>
                <c:pt idx="3">
                  <c:v>6.25E-2</c:v>
                </c:pt>
                <c:pt idx="4">
                  <c:v>8.3333333333333301E-2</c:v>
                </c:pt>
                <c:pt idx="5">
                  <c:v>0.104166666666667</c:v>
                </c:pt>
                <c:pt idx="6">
                  <c:v>0.125</c:v>
                </c:pt>
                <c:pt idx="7">
                  <c:v>0.14583333333333301</c:v>
                </c:pt>
                <c:pt idx="8">
                  <c:v>0.16666666666666699</c:v>
                </c:pt>
                <c:pt idx="9">
                  <c:v>0.1875</c:v>
                </c:pt>
                <c:pt idx="10">
                  <c:v>0.20833333333333301</c:v>
                </c:pt>
                <c:pt idx="11">
                  <c:v>0.22916666666666699</c:v>
                </c:pt>
                <c:pt idx="12">
                  <c:v>0.25</c:v>
                </c:pt>
                <c:pt idx="13">
                  <c:v>0.27083333333333298</c:v>
                </c:pt>
                <c:pt idx="14">
                  <c:v>0.29166666666666702</c:v>
                </c:pt>
                <c:pt idx="15">
                  <c:v>0.3125</c:v>
                </c:pt>
                <c:pt idx="16">
                  <c:v>0.33333333333333298</c:v>
                </c:pt>
                <c:pt idx="17">
                  <c:v>0.35416666666666702</c:v>
                </c:pt>
                <c:pt idx="18">
                  <c:v>0.375</c:v>
                </c:pt>
                <c:pt idx="19">
                  <c:v>0.39583333333333298</c:v>
                </c:pt>
                <c:pt idx="20">
                  <c:v>0.41666666666666702</c:v>
                </c:pt>
                <c:pt idx="21">
                  <c:v>0.4375</c:v>
                </c:pt>
                <c:pt idx="22">
                  <c:v>0.45833333333333298</c:v>
                </c:pt>
                <c:pt idx="23">
                  <c:v>0.47916666666666702</c:v>
                </c:pt>
                <c:pt idx="24">
                  <c:v>0.5</c:v>
                </c:pt>
                <c:pt idx="25">
                  <c:v>0.52083333333333304</c:v>
                </c:pt>
                <c:pt idx="26">
                  <c:v>0.54166666666666696</c:v>
                </c:pt>
                <c:pt idx="27">
                  <c:v>0.5625</c:v>
                </c:pt>
                <c:pt idx="28">
                  <c:v>0.58333333333333304</c:v>
                </c:pt>
                <c:pt idx="29">
                  <c:v>0.60416666666666696</c:v>
                </c:pt>
                <c:pt idx="30">
                  <c:v>0.625</c:v>
                </c:pt>
                <c:pt idx="31">
                  <c:v>0.64583333333333304</c:v>
                </c:pt>
                <c:pt idx="32">
                  <c:v>0.66666666666666696</c:v>
                </c:pt>
                <c:pt idx="33">
                  <c:v>0.6875</c:v>
                </c:pt>
                <c:pt idx="34">
                  <c:v>0.70833333333333304</c:v>
                </c:pt>
                <c:pt idx="35">
                  <c:v>0.72916666666666696</c:v>
                </c:pt>
                <c:pt idx="36">
                  <c:v>0.75</c:v>
                </c:pt>
                <c:pt idx="37">
                  <c:v>0.77083333333333304</c:v>
                </c:pt>
                <c:pt idx="38">
                  <c:v>0.79166666666666696</c:v>
                </c:pt>
                <c:pt idx="39">
                  <c:v>0.8125</c:v>
                </c:pt>
                <c:pt idx="40">
                  <c:v>0.83333333333333304</c:v>
                </c:pt>
                <c:pt idx="41">
                  <c:v>0.85416666666666696</c:v>
                </c:pt>
                <c:pt idx="42">
                  <c:v>0.875</c:v>
                </c:pt>
                <c:pt idx="43">
                  <c:v>0.89583333333333304</c:v>
                </c:pt>
                <c:pt idx="44">
                  <c:v>0.91666666666666696</c:v>
                </c:pt>
                <c:pt idx="45">
                  <c:v>0.9375</c:v>
                </c:pt>
                <c:pt idx="46">
                  <c:v>0.95833333333333304</c:v>
                </c:pt>
                <c:pt idx="47">
                  <c:v>0.97916666666666696</c:v>
                </c:pt>
              </c:numCache>
            </c:numRef>
          </c:cat>
          <c:val>
            <c:numRef>
              <c:f>'Figure 23'!$C$100:$AX$100</c:f>
              <c:numCache>
                <c:formatCode>General</c:formatCode>
                <c:ptCount val="48"/>
                <c:pt idx="0">
                  <c:v>645.86124634524492</c:v>
                </c:pt>
                <c:pt idx="1">
                  <c:v>645.87398278945648</c:v>
                </c:pt>
                <c:pt idx="2">
                  <c:v>645.90957856250634</c:v>
                </c:pt>
                <c:pt idx="3">
                  <c:v>645.41449595135225</c:v>
                </c:pt>
                <c:pt idx="4">
                  <c:v>645.96337282090201</c:v>
                </c:pt>
                <c:pt idx="5">
                  <c:v>645.96497256096768</c:v>
                </c:pt>
                <c:pt idx="6">
                  <c:v>645.93992573598564</c:v>
                </c:pt>
                <c:pt idx="7">
                  <c:v>645.87024761463454</c:v>
                </c:pt>
                <c:pt idx="8">
                  <c:v>645.31555192227222</c:v>
                </c:pt>
                <c:pt idx="9">
                  <c:v>645.68305394407969</c:v>
                </c:pt>
                <c:pt idx="10">
                  <c:v>646.84178624998026</c:v>
                </c:pt>
                <c:pt idx="11">
                  <c:v>649.06001780971496</c:v>
                </c:pt>
                <c:pt idx="12">
                  <c:v>652.43483059840923</c:v>
                </c:pt>
                <c:pt idx="13">
                  <c:v>657.06219176227887</c:v>
                </c:pt>
                <c:pt idx="14">
                  <c:v>662.94273037088863</c:v>
                </c:pt>
                <c:pt idx="15">
                  <c:v>669.847718816466</c:v>
                </c:pt>
                <c:pt idx="16">
                  <c:v>678.34782718716485</c:v>
                </c:pt>
                <c:pt idx="17">
                  <c:v>685.5286198874561</c:v>
                </c:pt>
                <c:pt idx="18">
                  <c:v>686.50695041375957</c:v>
                </c:pt>
                <c:pt idx="19">
                  <c:v>696.17373797892822</c:v>
                </c:pt>
                <c:pt idx="20">
                  <c:v>700.07818474943986</c:v>
                </c:pt>
                <c:pt idx="21">
                  <c:v>702.45755604776241</c:v>
                </c:pt>
                <c:pt idx="22">
                  <c:v>698.81428124623744</c:v>
                </c:pt>
                <c:pt idx="23">
                  <c:v>703.0311083483457</c:v>
                </c:pt>
                <c:pt idx="24">
                  <c:v>702.21744593573487</c:v>
                </c:pt>
                <c:pt idx="25">
                  <c:v>702.26361610349522</c:v>
                </c:pt>
                <c:pt idx="26">
                  <c:v>703.55284391995224</c:v>
                </c:pt>
                <c:pt idx="27">
                  <c:v>703.40686190359384</c:v>
                </c:pt>
                <c:pt idx="28">
                  <c:v>701.2361437663144</c:v>
                </c:pt>
                <c:pt idx="29">
                  <c:v>704.21516455297683</c:v>
                </c:pt>
                <c:pt idx="30">
                  <c:v>703.16879012841343</c:v>
                </c:pt>
                <c:pt idx="31">
                  <c:v>700.79258609920146</c:v>
                </c:pt>
                <c:pt idx="32">
                  <c:v>697.17833267398021</c:v>
                </c:pt>
                <c:pt idx="33">
                  <c:v>691.26626846396721</c:v>
                </c:pt>
                <c:pt idx="34">
                  <c:v>685.91929634665712</c:v>
                </c:pt>
                <c:pt idx="35">
                  <c:v>679.08258143119565</c:v>
                </c:pt>
                <c:pt idx="36">
                  <c:v>670.7089298646647</c:v>
                </c:pt>
                <c:pt idx="37">
                  <c:v>663.51836486545392</c:v>
                </c:pt>
                <c:pt idx="38">
                  <c:v>657.37631486318162</c:v>
                </c:pt>
                <c:pt idx="39">
                  <c:v>652.35818784409025</c:v>
                </c:pt>
                <c:pt idx="40">
                  <c:v>648.59942663047616</c:v>
                </c:pt>
                <c:pt idx="41">
                  <c:v>646.20694270800254</c:v>
                </c:pt>
                <c:pt idx="42">
                  <c:v>645.16997321437532</c:v>
                </c:pt>
                <c:pt idx="43">
                  <c:v>645.15510019859244</c:v>
                </c:pt>
                <c:pt idx="44">
                  <c:v>645.27192131880884</c:v>
                </c:pt>
                <c:pt idx="45">
                  <c:v>645.37316639434641</c:v>
                </c:pt>
                <c:pt idx="46">
                  <c:v>645.587456070504</c:v>
                </c:pt>
                <c:pt idx="47">
                  <c:v>645.72075912749881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B9A-406E-A4F3-63C55F419042}"/>
            </c:ext>
          </c:extLst>
        </c:ser>
        <c:ser>
          <c:idx val="5"/>
          <c:order val="5"/>
          <c:tx>
            <c:strRef>
              <c:f>'Figure 23'!$B$101</c:f>
              <c:strCache>
                <c:ptCount val="1"/>
                <c:pt idx="0">
                  <c:v>Fixed EV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'Figure 23'!$C$10:$AX$10</c:f>
              <c:numCache>
                <c:formatCode>h:mm</c:formatCode>
                <c:ptCount val="48"/>
                <c:pt idx="0">
                  <c:v>0</c:v>
                </c:pt>
                <c:pt idx="1">
                  <c:v>2.0833333333333332E-2</c:v>
                </c:pt>
                <c:pt idx="2">
                  <c:v>4.1666666666666699E-2</c:v>
                </c:pt>
                <c:pt idx="3">
                  <c:v>6.25E-2</c:v>
                </c:pt>
                <c:pt idx="4">
                  <c:v>8.3333333333333301E-2</c:v>
                </c:pt>
                <c:pt idx="5">
                  <c:v>0.104166666666667</c:v>
                </c:pt>
                <c:pt idx="6">
                  <c:v>0.125</c:v>
                </c:pt>
                <c:pt idx="7">
                  <c:v>0.14583333333333301</c:v>
                </c:pt>
                <c:pt idx="8">
                  <c:v>0.16666666666666699</c:v>
                </c:pt>
                <c:pt idx="9">
                  <c:v>0.1875</c:v>
                </c:pt>
                <c:pt idx="10">
                  <c:v>0.20833333333333301</c:v>
                </c:pt>
                <c:pt idx="11">
                  <c:v>0.22916666666666699</c:v>
                </c:pt>
                <c:pt idx="12">
                  <c:v>0.25</c:v>
                </c:pt>
                <c:pt idx="13">
                  <c:v>0.27083333333333298</c:v>
                </c:pt>
                <c:pt idx="14">
                  <c:v>0.29166666666666702</c:v>
                </c:pt>
                <c:pt idx="15">
                  <c:v>0.3125</c:v>
                </c:pt>
                <c:pt idx="16">
                  <c:v>0.33333333333333298</c:v>
                </c:pt>
                <c:pt idx="17">
                  <c:v>0.35416666666666702</c:v>
                </c:pt>
                <c:pt idx="18">
                  <c:v>0.375</c:v>
                </c:pt>
                <c:pt idx="19">
                  <c:v>0.39583333333333298</c:v>
                </c:pt>
                <c:pt idx="20">
                  <c:v>0.41666666666666702</c:v>
                </c:pt>
                <c:pt idx="21">
                  <c:v>0.4375</c:v>
                </c:pt>
                <c:pt idx="22">
                  <c:v>0.45833333333333298</c:v>
                </c:pt>
                <c:pt idx="23">
                  <c:v>0.47916666666666702</c:v>
                </c:pt>
                <c:pt idx="24">
                  <c:v>0.5</c:v>
                </c:pt>
                <c:pt idx="25">
                  <c:v>0.52083333333333304</c:v>
                </c:pt>
                <c:pt idx="26">
                  <c:v>0.54166666666666696</c:v>
                </c:pt>
                <c:pt idx="27">
                  <c:v>0.5625</c:v>
                </c:pt>
                <c:pt idx="28">
                  <c:v>0.58333333333333304</c:v>
                </c:pt>
                <c:pt idx="29">
                  <c:v>0.60416666666666696</c:v>
                </c:pt>
                <c:pt idx="30">
                  <c:v>0.625</c:v>
                </c:pt>
                <c:pt idx="31">
                  <c:v>0.64583333333333304</c:v>
                </c:pt>
                <c:pt idx="32">
                  <c:v>0.66666666666666696</c:v>
                </c:pt>
                <c:pt idx="33">
                  <c:v>0.6875</c:v>
                </c:pt>
                <c:pt idx="34">
                  <c:v>0.70833333333333304</c:v>
                </c:pt>
                <c:pt idx="35">
                  <c:v>0.72916666666666696</c:v>
                </c:pt>
                <c:pt idx="36">
                  <c:v>0.75</c:v>
                </c:pt>
                <c:pt idx="37">
                  <c:v>0.77083333333333304</c:v>
                </c:pt>
                <c:pt idx="38">
                  <c:v>0.79166666666666696</c:v>
                </c:pt>
                <c:pt idx="39">
                  <c:v>0.8125</c:v>
                </c:pt>
                <c:pt idx="40">
                  <c:v>0.83333333333333304</c:v>
                </c:pt>
                <c:pt idx="41">
                  <c:v>0.85416666666666696</c:v>
                </c:pt>
                <c:pt idx="42">
                  <c:v>0.875</c:v>
                </c:pt>
                <c:pt idx="43">
                  <c:v>0.89583333333333304</c:v>
                </c:pt>
                <c:pt idx="44">
                  <c:v>0.91666666666666696</c:v>
                </c:pt>
                <c:pt idx="45">
                  <c:v>0.9375</c:v>
                </c:pt>
                <c:pt idx="46">
                  <c:v>0.95833333333333304</c:v>
                </c:pt>
                <c:pt idx="47">
                  <c:v>0.97916666666666696</c:v>
                </c:pt>
              </c:numCache>
            </c:numRef>
          </c:cat>
          <c:val>
            <c:numRef>
              <c:f>'Figure 23'!$C$101:$AX$101</c:f>
              <c:numCache>
                <c:formatCode>General</c:formatCode>
                <c:ptCount val="48"/>
                <c:pt idx="0">
                  <c:v>133.05118398809819</c:v>
                </c:pt>
                <c:pt idx="1">
                  <c:v>122.68055396478877</c:v>
                </c:pt>
                <c:pt idx="2">
                  <c:v>110.65108570081323</c:v>
                </c:pt>
                <c:pt idx="3">
                  <c:v>97.869081558896838</c:v>
                </c:pt>
                <c:pt idx="4">
                  <c:v>85.192423519945265</c:v>
                </c:pt>
                <c:pt idx="5">
                  <c:v>72.996659131731121</c:v>
                </c:pt>
                <c:pt idx="6">
                  <c:v>61.554866229954406</c:v>
                </c:pt>
                <c:pt idx="7">
                  <c:v>51.747732890839231</c:v>
                </c:pt>
                <c:pt idx="8">
                  <c:v>43.037262328258649</c:v>
                </c:pt>
                <c:pt idx="9">
                  <c:v>38.42171606005995</c:v>
                </c:pt>
                <c:pt idx="10">
                  <c:v>39.281805532070727</c:v>
                </c:pt>
                <c:pt idx="11">
                  <c:v>41.466503638253016</c:v>
                </c:pt>
                <c:pt idx="12">
                  <c:v>49.415670297505947</c:v>
                </c:pt>
                <c:pt idx="13">
                  <c:v>61.858084173316087</c:v>
                </c:pt>
                <c:pt idx="14">
                  <c:v>74.553726942310874</c:v>
                </c:pt>
                <c:pt idx="15">
                  <c:v>88.956543132909815</c:v>
                </c:pt>
                <c:pt idx="16">
                  <c:v>105.55892410042854</c:v>
                </c:pt>
                <c:pt idx="17">
                  <c:v>122.80613144064782</c:v>
                </c:pt>
                <c:pt idx="18">
                  <c:v>140.07952634291715</c:v>
                </c:pt>
                <c:pt idx="19">
                  <c:v>154.3935891753801</c:v>
                </c:pt>
                <c:pt idx="20">
                  <c:v>164.77471794587066</c:v>
                </c:pt>
                <c:pt idx="21">
                  <c:v>169.94532314113442</c:v>
                </c:pt>
                <c:pt idx="22">
                  <c:v>169.26843278052522</c:v>
                </c:pt>
                <c:pt idx="23">
                  <c:v>167.5836170942795</c:v>
                </c:pt>
                <c:pt idx="24">
                  <c:v>162.10874411707357</c:v>
                </c:pt>
                <c:pt idx="25">
                  <c:v>153.81819162027125</c:v>
                </c:pt>
                <c:pt idx="26">
                  <c:v>145.15162711265344</c:v>
                </c:pt>
                <c:pt idx="27">
                  <c:v>136.61266981416253</c:v>
                </c:pt>
                <c:pt idx="28">
                  <c:v>129.72697623177726</c:v>
                </c:pt>
                <c:pt idx="29">
                  <c:v>123.65268693671257</c:v>
                </c:pt>
                <c:pt idx="30">
                  <c:v>117.01148328825309</c:v>
                </c:pt>
                <c:pt idx="31">
                  <c:v>113.25487298857904</c:v>
                </c:pt>
                <c:pt idx="32">
                  <c:v>113.34817552175195</c:v>
                </c:pt>
                <c:pt idx="33">
                  <c:v>113.6116544230614</c:v>
                </c:pt>
                <c:pt idx="34">
                  <c:v>116.12451860715836</c:v>
                </c:pt>
                <c:pt idx="35">
                  <c:v>121.00308227266341</c:v>
                </c:pt>
                <c:pt idx="36">
                  <c:v>127.91114568645231</c:v>
                </c:pt>
                <c:pt idx="37">
                  <c:v>137.16373760665309</c:v>
                </c:pt>
                <c:pt idx="38">
                  <c:v>149.80579153533631</c:v>
                </c:pt>
                <c:pt idx="39">
                  <c:v>161.81136975928445</c:v>
                </c:pt>
                <c:pt idx="40">
                  <c:v>170.40636933736914</c:v>
                </c:pt>
                <c:pt idx="41">
                  <c:v>174.75744026423254</c:v>
                </c:pt>
                <c:pt idx="42">
                  <c:v>174.44025795087552</c:v>
                </c:pt>
                <c:pt idx="43">
                  <c:v>173.57690465625015</c:v>
                </c:pt>
                <c:pt idx="44">
                  <c:v>167.94645958152725</c:v>
                </c:pt>
                <c:pt idx="45">
                  <c:v>158.95511896686168</c:v>
                </c:pt>
                <c:pt idx="46">
                  <c:v>150.84286472054271</c:v>
                </c:pt>
                <c:pt idx="47">
                  <c:v>142.1715689504565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B9A-406E-A4F3-63C55F419042}"/>
            </c:ext>
          </c:extLst>
        </c:ser>
        <c:ser>
          <c:idx val="6"/>
          <c:order val="6"/>
          <c:tx>
            <c:strRef>
              <c:f>'Figure 23'!$B$102</c:f>
              <c:strCache>
                <c:ptCount val="1"/>
                <c:pt idx="0">
                  <c:v>Smart EV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'Figure 23'!$C$10:$AX$10</c:f>
              <c:numCache>
                <c:formatCode>h:mm</c:formatCode>
                <c:ptCount val="48"/>
                <c:pt idx="0">
                  <c:v>0</c:v>
                </c:pt>
                <c:pt idx="1">
                  <c:v>2.0833333333333332E-2</c:v>
                </c:pt>
                <c:pt idx="2">
                  <c:v>4.1666666666666699E-2</c:v>
                </c:pt>
                <c:pt idx="3">
                  <c:v>6.25E-2</c:v>
                </c:pt>
                <c:pt idx="4">
                  <c:v>8.3333333333333301E-2</c:v>
                </c:pt>
                <c:pt idx="5">
                  <c:v>0.104166666666667</c:v>
                </c:pt>
                <c:pt idx="6">
                  <c:v>0.125</c:v>
                </c:pt>
                <c:pt idx="7">
                  <c:v>0.14583333333333301</c:v>
                </c:pt>
                <c:pt idx="8">
                  <c:v>0.16666666666666699</c:v>
                </c:pt>
                <c:pt idx="9">
                  <c:v>0.1875</c:v>
                </c:pt>
                <c:pt idx="10">
                  <c:v>0.20833333333333301</c:v>
                </c:pt>
                <c:pt idx="11">
                  <c:v>0.22916666666666699</c:v>
                </c:pt>
                <c:pt idx="12">
                  <c:v>0.25</c:v>
                </c:pt>
                <c:pt idx="13">
                  <c:v>0.27083333333333298</c:v>
                </c:pt>
                <c:pt idx="14">
                  <c:v>0.29166666666666702</c:v>
                </c:pt>
                <c:pt idx="15">
                  <c:v>0.3125</c:v>
                </c:pt>
                <c:pt idx="16">
                  <c:v>0.33333333333333298</c:v>
                </c:pt>
                <c:pt idx="17">
                  <c:v>0.35416666666666702</c:v>
                </c:pt>
                <c:pt idx="18">
                  <c:v>0.375</c:v>
                </c:pt>
                <c:pt idx="19">
                  <c:v>0.39583333333333298</c:v>
                </c:pt>
                <c:pt idx="20">
                  <c:v>0.41666666666666702</c:v>
                </c:pt>
                <c:pt idx="21">
                  <c:v>0.4375</c:v>
                </c:pt>
                <c:pt idx="22">
                  <c:v>0.45833333333333298</c:v>
                </c:pt>
                <c:pt idx="23">
                  <c:v>0.47916666666666702</c:v>
                </c:pt>
                <c:pt idx="24">
                  <c:v>0.5</c:v>
                </c:pt>
                <c:pt idx="25">
                  <c:v>0.52083333333333304</c:v>
                </c:pt>
                <c:pt idx="26">
                  <c:v>0.54166666666666696</c:v>
                </c:pt>
                <c:pt idx="27">
                  <c:v>0.5625</c:v>
                </c:pt>
                <c:pt idx="28">
                  <c:v>0.58333333333333304</c:v>
                </c:pt>
                <c:pt idx="29">
                  <c:v>0.60416666666666696</c:v>
                </c:pt>
                <c:pt idx="30">
                  <c:v>0.625</c:v>
                </c:pt>
                <c:pt idx="31">
                  <c:v>0.64583333333333304</c:v>
                </c:pt>
                <c:pt idx="32">
                  <c:v>0.66666666666666696</c:v>
                </c:pt>
                <c:pt idx="33">
                  <c:v>0.6875</c:v>
                </c:pt>
                <c:pt idx="34">
                  <c:v>0.70833333333333304</c:v>
                </c:pt>
                <c:pt idx="35">
                  <c:v>0.72916666666666696</c:v>
                </c:pt>
                <c:pt idx="36">
                  <c:v>0.75</c:v>
                </c:pt>
                <c:pt idx="37">
                  <c:v>0.77083333333333304</c:v>
                </c:pt>
                <c:pt idx="38">
                  <c:v>0.79166666666666696</c:v>
                </c:pt>
                <c:pt idx="39">
                  <c:v>0.8125</c:v>
                </c:pt>
                <c:pt idx="40">
                  <c:v>0.83333333333333304</c:v>
                </c:pt>
                <c:pt idx="41">
                  <c:v>0.85416666666666696</c:v>
                </c:pt>
                <c:pt idx="42">
                  <c:v>0.875</c:v>
                </c:pt>
                <c:pt idx="43">
                  <c:v>0.89583333333333304</c:v>
                </c:pt>
                <c:pt idx="44">
                  <c:v>0.91666666666666696</c:v>
                </c:pt>
                <c:pt idx="45">
                  <c:v>0.9375</c:v>
                </c:pt>
                <c:pt idx="46">
                  <c:v>0.95833333333333304</c:v>
                </c:pt>
                <c:pt idx="47">
                  <c:v>0.97916666666666696</c:v>
                </c:pt>
              </c:numCache>
            </c:numRef>
          </c:cat>
          <c:val>
            <c:numRef>
              <c:f>'Figure 23'!$C$102:$AX$102</c:f>
              <c:numCache>
                <c:formatCode>General</c:formatCode>
                <c:ptCount val="48"/>
                <c:pt idx="0">
                  <c:v>809.60619944668667</c:v>
                </c:pt>
                <c:pt idx="1">
                  <c:v>906.09633659900805</c:v>
                </c:pt>
                <c:pt idx="2">
                  <c:v>988.23263024338826</c:v>
                </c:pt>
                <c:pt idx="3">
                  <c:v>1046.3522541626928</c:v>
                </c:pt>
                <c:pt idx="4">
                  <c:v>1094.7902529526859</c:v>
                </c:pt>
                <c:pt idx="5">
                  <c:v>1134.6838243867235</c:v>
                </c:pt>
                <c:pt idx="6">
                  <c:v>1162.1612456456921</c:v>
                </c:pt>
                <c:pt idx="7">
                  <c:v>1179.1478992364821</c:v>
                </c:pt>
                <c:pt idx="8">
                  <c:v>1184.7033411628724</c:v>
                </c:pt>
                <c:pt idx="9">
                  <c:v>1181.8765315848525</c:v>
                </c:pt>
                <c:pt idx="10">
                  <c:v>1151.403562198032</c:v>
                </c:pt>
                <c:pt idx="11">
                  <c:v>1101.9902661642325</c:v>
                </c:pt>
                <c:pt idx="12">
                  <c:v>978.07375366122562</c:v>
                </c:pt>
                <c:pt idx="13">
                  <c:v>812.63199103135037</c:v>
                </c:pt>
                <c:pt idx="14">
                  <c:v>554.16779836933028</c:v>
                </c:pt>
                <c:pt idx="15">
                  <c:v>305.04948770624321</c:v>
                </c:pt>
                <c:pt idx="16">
                  <c:v>110.56434103348315</c:v>
                </c:pt>
                <c:pt idx="17">
                  <c:v>50.363305373407492</c:v>
                </c:pt>
                <c:pt idx="18">
                  <c:v>51.242743209983082</c:v>
                </c:pt>
                <c:pt idx="19">
                  <c:v>61.077130785993276</c:v>
                </c:pt>
                <c:pt idx="20">
                  <c:v>66.69321958538373</c:v>
                </c:pt>
                <c:pt idx="21">
                  <c:v>83.76905093147397</c:v>
                </c:pt>
                <c:pt idx="22">
                  <c:v>108.71403176739283</c:v>
                </c:pt>
                <c:pt idx="23">
                  <c:v>127.53147181684643</c:v>
                </c:pt>
                <c:pt idx="24">
                  <c:v>146.25498186462559</c:v>
                </c:pt>
                <c:pt idx="25">
                  <c:v>173.38302082478492</c:v>
                </c:pt>
                <c:pt idx="26">
                  <c:v>217.15953072636552</c:v>
                </c:pt>
                <c:pt idx="27">
                  <c:v>270.33797620014764</c:v>
                </c:pt>
                <c:pt idx="28">
                  <c:v>301.27541515327334</c:v>
                </c:pt>
                <c:pt idx="29">
                  <c:v>330.92372040675446</c:v>
                </c:pt>
                <c:pt idx="30">
                  <c:v>365.40007199732054</c:v>
                </c:pt>
                <c:pt idx="31">
                  <c:v>383.60137987740461</c:v>
                </c:pt>
                <c:pt idx="32">
                  <c:v>382.82174665245503</c:v>
                </c:pt>
                <c:pt idx="33">
                  <c:v>349.4535021499052</c:v>
                </c:pt>
                <c:pt idx="34">
                  <c:v>310.22164255956005</c:v>
                </c:pt>
                <c:pt idx="35">
                  <c:v>256.32456474068908</c:v>
                </c:pt>
                <c:pt idx="36">
                  <c:v>202.67403325179777</c:v>
                </c:pt>
                <c:pt idx="37">
                  <c:v>143.67032928663895</c:v>
                </c:pt>
                <c:pt idx="38">
                  <c:v>119.18186822885654</c:v>
                </c:pt>
                <c:pt idx="39">
                  <c:v>132.95431683307822</c:v>
                </c:pt>
                <c:pt idx="40">
                  <c:v>166.80852046999513</c:v>
                </c:pt>
                <c:pt idx="41">
                  <c:v>189.39144981993053</c:v>
                </c:pt>
                <c:pt idx="42">
                  <c:v>213.19211258249709</c:v>
                </c:pt>
                <c:pt idx="43">
                  <c:v>238.44278915126915</c:v>
                </c:pt>
                <c:pt idx="44">
                  <c:v>321.02013654771923</c:v>
                </c:pt>
                <c:pt idx="45">
                  <c:v>439.49040006896968</c:v>
                </c:pt>
                <c:pt idx="46">
                  <c:v>583.1434828029752</c:v>
                </c:pt>
                <c:pt idx="47">
                  <c:v>720.86900803893695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B9A-406E-A4F3-63C55F419042}"/>
            </c:ext>
          </c:extLst>
        </c:ser>
        <c:ser>
          <c:idx val="7"/>
          <c:order val="7"/>
          <c:tx>
            <c:strRef>
              <c:f>'Figure 23'!$B$103</c:f>
              <c:strCache>
                <c:ptCount val="1"/>
                <c:pt idx="0">
                  <c:v>Batteries Charging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'Figure 23'!$C$10:$AX$10</c:f>
              <c:numCache>
                <c:formatCode>h:mm</c:formatCode>
                <c:ptCount val="48"/>
                <c:pt idx="0">
                  <c:v>0</c:v>
                </c:pt>
                <c:pt idx="1">
                  <c:v>2.0833333333333332E-2</c:v>
                </c:pt>
                <c:pt idx="2">
                  <c:v>4.1666666666666699E-2</c:v>
                </c:pt>
                <c:pt idx="3">
                  <c:v>6.25E-2</c:v>
                </c:pt>
                <c:pt idx="4">
                  <c:v>8.3333333333333301E-2</c:v>
                </c:pt>
                <c:pt idx="5">
                  <c:v>0.104166666666667</c:v>
                </c:pt>
                <c:pt idx="6">
                  <c:v>0.125</c:v>
                </c:pt>
                <c:pt idx="7">
                  <c:v>0.14583333333333301</c:v>
                </c:pt>
                <c:pt idx="8">
                  <c:v>0.16666666666666699</c:v>
                </c:pt>
                <c:pt idx="9">
                  <c:v>0.1875</c:v>
                </c:pt>
                <c:pt idx="10">
                  <c:v>0.20833333333333301</c:v>
                </c:pt>
                <c:pt idx="11">
                  <c:v>0.22916666666666699</c:v>
                </c:pt>
                <c:pt idx="12">
                  <c:v>0.25</c:v>
                </c:pt>
                <c:pt idx="13">
                  <c:v>0.27083333333333298</c:v>
                </c:pt>
                <c:pt idx="14">
                  <c:v>0.29166666666666702</c:v>
                </c:pt>
                <c:pt idx="15">
                  <c:v>0.3125</c:v>
                </c:pt>
                <c:pt idx="16">
                  <c:v>0.33333333333333298</c:v>
                </c:pt>
                <c:pt idx="17">
                  <c:v>0.35416666666666702</c:v>
                </c:pt>
                <c:pt idx="18">
                  <c:v>0.375</c:v>
                </c:pt>
                <c:pt idx="19">
                  <c:v>0.39583333333333298</c:v>
                </c:pt>
                <c:pt idx="20">
                  <c:v>0.41666666666666702</c:v>
                </c:pt>
                <c:pt idx="21">
                  <c:v>0.4375</c:v>
                </c:pt>
                <c:pt idx="22">
                  <c:v>0.45833333333333298</c:v>
                </c:pt>
                <c:pt idx="23">
                  <c:v>0.47916666666666702</c:v>
                </c:pt>
                <c:pt idx="24">
                  <c:v>0.5</c:v>
                </c:pt>
                <c:pt idx="25">
                  <c:v>0.52083333333333304</c:v>
                </c:pt>
                <c:pt idx="26">
                  <c:v>0.54166666666666696</c:v>
                </c:pt>
                <c:pt idx="27">
                  <c:v>0.5625</c:v>
                </c:pt>
                <c:pt idx="28">
                  <c:v>0.58333333333333304</c:v>
                </c:pt>
                <c:pt idx="29">
                  <c:v>0.60416666666666696</c:v>
                </c:pt>
                <c:pt idx="30">
                  <c:v>0.625</c:v>
                </c:pt>
                <c:pt idx="31">
                  <c:v>0.64583333333333304</c:v>
                </c:pt>
                <c:pt idx="32">
                  <c:v>0.66666666666666696</c:v>
                </c:pt>
                <c:pt idx="33">
                  <c:v>0.6875</c:v>
                </c:pt>
                <c:pt idx="34">
                  <c:v>0.70833333333333304</c:v>
                </c:pt>
                <c:pt idx="35">
                  <c:v>0.72916666666666696</c:v>
                </c:pt>
                <c:pt idx="36">
                  <c:v>0.75</c:v>
                </c:pt>
                <c:pt idx="37">
                  <c:v>0.77083333333333304</c:v>
                </c:pt>
                <c:pt idx="38">
                  <c:v>0.79166666666666696</c:v>
                </c:pt>
                <c:pt idx="39">
                  <c:v>0.8125</c:v>
                </c:pt>
                <c:pt idx="40">
                  <c:v>0.83333333333333304</c:v>
                </c:pt>
                <c:pt idx="41">
                  <c:v>0.85416666666666696</c:v>
                </c:pt>
                <c:pt idx="42">
                  <c:v>0.875</c:v>
                </c:pt>
                <c:pt idx="43">
                  <c:v>0.89583333333333304</c:v>
                </c:pt>
                <c:pt idx="44">
                  <c:v>0.91666666666666696</c:v>
                </c:pt>
                <c:pt idx="45">
                  <c:v>0.9375</c:v>
                </c:pt>
                <c:pt idx="46">
                  <c:v>0.95833333333333304</c:v>
                </c:pt>
                <c:pt idx="47">
                  <c:v>0.97916666666666696</c:v>
                </c:pt>
              </c:numCache>
            </c:numRef>
          </c:cat>
          <c:val>
            <c:numRef>
              <c:f>'Figure 23'!$C$103:$AX$103</c:f>
              <c:numCache>
                <c:formatCode>General</c:formatCode>
                <c:ptCount val="4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750.72680797403973</c:v>
                </c:pt>
                <c:pt idx="15">
                  <c:v>151.02927204757214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8.9056458975172887</c:v>
                </c:pt>
                <c:pt idx="27">
                  <c:v>106.62644542889699</c:v>
                </c:pt>
                <c:pt idx="28">
                  <c:v>165.02740294618138</c:v>
                </c:pt>
                <c:pt idx="29">
                  <c:v>218.80601883193901</c:v>
                </c:pt>
                <c:pt idx="30">
                  <c:v>276.4275795277955</c:v>
                </c:pt>
                <c:pt idx="31">
                  <c:v>308.29341134808351</c:v>
                </c:pt>
                <c:pt idx="32">
                  <c:v>290.31943992544427</c:v>
                </c:pt>
                <c:pt idx="33">
                  <c:v>208.99679412863915</c:v>
                </c:pt>
                <c:pt idx="34">
                  <c:v>130.62266386579938</c:v>
                </c:pt>
                <c:pt idx="35">
                  <c:v>26.290955283309852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33.459273878600044</c:v>
                </c:pt>
                <c:pt idx="45">
                  <c:v>262.46552050978778</c:v>
                </c:pt>
                <c:pt idx="46">
                  <c:v>0</c:v>
                </c:pt>
                <c:pt idx="4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3B9A-406E-A4F3-63C55F419042}"/>
            </c:ext>
          </c:extLst>
        </c:ser>
        <c:ser>
          <c:idx val="8"/>
          <c:order val="8"/>
          <c:tx>
            <c:strRef>
              <c:f>'Figure 23'!$B$104</c:f>
              <c:strCache>
                <c:ptCount val="1"/>
                <c:pt idx="0">
                  <c:v>Without flex</c:v>
                </c:pt>
              </c:strCache>
            </c:strRef>
          </c:tx>
          <c:spPr>
            <a:pattFill prst="wdUpDiag"/>
            <a:ln>
              <a:noFill/>
            </a:ln>
            <a:effectLst/>
          </c:spPr>
          <c:invertIfNegative val="0"/>
          <c:cat>
            <c:numRef>
              <c:f>'Figure 23'!$C$10:$AX$10</c:f>
              <c:numCache>
                <c:formatCode>h:mm</c:formatCode>
                <c:ptCount val="48"/>
                <c:pt idx="0">
                  <c:v>0</c:v>
                </c:pt>
                <c:pt idx="1">
                  <c:v>2.0833333333333332E-2</c:v>
                </c:pt>
                <c:pt idx="2">
                  <c:v>4.1666666666666699E-2</c:v>
                </c:pt>
                <c:pt idx="3">
                  <c:v>6.25E-2</c:v>
                </c:pt>
                <c:pt idx="4">
                  <c:v>8.3333333333333301E-2</c:v>
                </c:pt>
                <c:pt idx="5">
                  <c:v>0.104166666666667</c:v>
                </c:pt>
                <c:pt idx="6">
                  <c:v>0.125</c:v>
                </c:pt>
                <c:pt idx="7">
                  <c:v>0.14583333333333301</c:v>
                </c:pt>
                <c:pt idx="8">
                  <c:v>0.16666666666666699</c:v>
                </c:pt>
                <c:pt idx="9">
                  <c:v>0.1875</c:v>
                </c:pt>
                <c:pt idx="10">
                  <c:v>0.20833333333333301</c:v>
                </c:pt>
                <c:pt idx="11">
                  <c:v>0.22916666666666699</c:v>
                </c:pt>
                <c:pt idx="12">
                  <c:v>0.25</c:v>
                </c:pt>
                <c:pt idx="13">
                  <c:v>0.27083333333333298</c:v>
                </c:pt>
                <c:pt idx="14">
                  <c:v>0.29166666666666702</c:v>
                </c:pt>
                <c:pt idx="15">
                  <c:v>0.3125</c:v>
                </c:pt>
                <c:pt idx="16">
                  <c:v>0.33333333333333298</c:v>
                </c:pt>
                <c:pt idx="17">
                  <c:v>0.35416666666666702</c:v>
                </c:pt>
                <c:pt idx="18">
                  <c:v>0.375</c:v>
                </c:pt>
                <c:pt idx="19">
                  <c:v>0.39583333333333298</c:v>
                </c:pt>
                <c:pt idx="20">
                  <c:v>0.41666666666666702</c:v>
                </c:pt>
                <c:pt idx="21">
                  <c:v>0.4375</c:v>
                </c:pt>
                <c:pt idx="22">
                  <c:v>0.45833333333333298</c:v>
                </c:pt>
                <c:pt idx="23">
                  <c:v>0.47916666666666702</c:v>
                </c:pt>
                <c:pt idx="24">
                  <c:v>0.5</c:v>
                </c:pt>
                <c:pt idx="25">
                  <c:v>0.52083333333333304</c:v>
                </c:pt>
                <c:pt idx="26">
                  <c:v>0.54166666666666696</c:v>
                </c:pt>
                <c:pt idx="27">
                  <c:v>0.5625</c:v>
                </c:pt>
                <c:pt idx="28">
                  <c:v>0.58333333333333304</c:v>
                </c:pt>
                <c:pt idx="29">
                  <c:v>0.60416666666666696</c:v>
                </c:pt>
                <c:pt idx="30">
                  <c:v>0.625</c:v>
                </c:pt>
                <c:pt idx="31">
                  <c:v>0.64583333333333304</c:v>
                </c:pt>
                <c:pt idx="32">
                  <c:v>0.66666666666666696</c:v>
                </c:pt>
                <c:pt idx="33">
                  <c:v>0.6875</c:v>
                </c:pt>
                <c:pt idx="34">
                  <c:v>0.70833333333333304</c:v>
                </c:pt>
                <c:pt idx="35">
                  <c:v>0.72916666666666696</c:v>
                </c:pt>
                <c:pt idx="36">
                  <c:v>0.75</c:v>
                </c:pt>
                <c:pt idx="37">
                  <c:v>0.77083333333333304</c:v>
                </c:pt>
                <c:pt idx="38">
                  <c:v>0.79166666666666696</c:v>
                </c:pt>
                <c:pt idx="39">
                  <c:v>0.8125</c:v>
                </c:pt>
                <c:pt idx="40">
                  <c:v>0.83333333333333304</c:v>
                </c:pt>
                <c:pt idx="41">
                  <c:v>0.85416666666666696</c:v>
                </c:pt>
                <c:pt idx="42">
                  <c:v>0.875</c:v>
                </c:pt>
                <c:pt idx="43">
                  <c:v>0.89583333333333304</c:v>
                </c:pt>
                <c:pt idx="44">
                  <c:v>0.91666666666666696</c:v>
                </c:pt>
                <c:pt idx="45">
                  <c:v>0.9375</c:v>
                </c:pt>
                <c:pt idx="46">
                  <c:v>0.95833333333333304</c:v>
                </c:pt>
                <c:pt idx="47">
                  <c:v>0.97916666666666696</c:v>
                </c:pt>
              </c:numCache>
            </c:numRef>
          </c:cat>
          <c:val>
            <c:numRef>
              <c:f>'Figure 23'!$C$104:$AX$104</c:f>
              <c:numCache>
                <c:formatCode>General</c:formatCode>
                <c:ptCount val="48"/>
                <c:pt idx="0">
                  <c:v>532.1928849264217</c:v>
                </c:pt>
                <c:pt idx="1">
                  <c:v>490.71128855743848</c:v>
                </c:pt>
                <c:pt idx="2">
                  <c:v>442.59448698047055</c:v>
                </c:pt>
                <c:pt idx="3">
                  <c:v>391.46760892099786</c:v>
                </c:pt>
                <c:pt idx="4">
                  <c:v>340.76210589008281</c:v>
                </c:pt>
                <c:pt idx="5">
                  <c:v>291.98013462835246</c:v>
                </c:pt>
                <c:pt idx="6">
                  <c:v>246.21398215524184</c:v>
                </c:pt>
                <c:pt idx="7">
                  <c:v>206.98632233172097</c:v>
                </c:pt>
                <c:pt idx="8">
                  <c:v>172.14521593329087</c:v>
                </c:pt>
                <c:pt idx="9">
                  <c:v>153.68344197264898</c:v>
                </c:pt>
                <c:pt idx="10">
                  <c:v>157.12372325150781</c:v>
                </c:pt>
                <c:pt idx="11">
                  <c:v>165.8623210825985</c:v>
                </c:pt>
                <c:pt idx="12">
                  <c:v>197.65827967795511</c:v>
                </c:pt>
                <c:pt idx="13">
                  <c:v>247.42682692070852</c:v>
                </c:pt>
                <c:pt idx="14">
                  <c:v>298.20826718080411</c:v>
                </c:pt>
                <c:pt idx="15">
                  <c:v>355.81824906736506</c:v>
                </c:pt>
                <c:pt idx="16">
                  <c:v>682.30308813182319</c:v>
                </c:pt>
                <c:pt idx="17">
                  <c:v>852.59118802873377</c:v>
                </c:pt>
                <c:pt idx="18">
                  <c:v>922.22652146554299</c:v>
                </c:pt>
                <c:pt idx="19">
                  <c:v>936.39058805599871</c:v>
                </c:pt>
                <c:pt idx="20">
                  <c:v>961.06643971766175</c:v>
                </c:pt>
                <c:pt idx="21">
                  <c:v>943.34135833770256</c:v>
                </c:pt>
                <c:pt idx="22">
                  <c:v>872.68284026145136</c:v>
                </c:pt>
                <c:pt idx="23">
                  <c:v>837.18348396744648</c:v>
                </c:pt>
                <c:pt idx="24">
                  <c:v>775.99039371520689</c:v>
                </c:pt>
                <c:pt idx="25">
                  <c:v>687.62984708832664</c:v>
                </c:pt>
                <c:pt idx="26">
                  <c:v>580.59357962389379</c:v>
                </c:pt>
                <c:pt idx="27">
                  <c:v>546.43851100493362</c:v>
                </c:pt>
                <c:pt idx="28">
                  <c:v>518.89634999224563</c:v>
                </c:pt>
                <c:pt idx="29">
                  <c:v>494.59973385610272</c:v>
                </c:pt>
                <c:pt idx="30">
                  <c:v>468.03551080211099</c:v>
                </c:pt>
                <c:pt idx="31">
                  <c:v>453.00940420912735</c:v>
                </c:pt>
                <c:pt idx="32">
                  <c:v>453.38260603125224</c:v>
                </c:pt>
                <c:pt idx="33">
                  <c:v>454.43649816811336</c:v>
                </c:pt>
                <c:pt idx="34">
                  <c:v>464.48773108072294</c:v>
                </c:pt>
                <c:pt idx="35">
                  <c:v>484.00155120332028</c:v>
                </c:pt>
                <c:pt idx="36">
                  <c:v>602.36597001211646</c:v>
                </c:pt>
                <c:pt idx="37">
                  <c:v>809.22247816527886</c:v>
                </c:pt>
                <c:pt idx="38">
                  <c:v>918.22853340959728</c:v>
                </c:pt>
                <c:pt idx="39">
                  <c:v>949.45422933185296</c:v>
                </c:pt>
                <c:pt idx="40">
                  <c:v>932.03708849005022</c:v>
                </c:pt>
                <c:pt idx="41">
                  <c:v>921.79302868189745</c:v>
                </c:pt>
                <c:pt idx="42">
                  <c:v>873.67609275461075</c:v>
                </c:pt>
                <c:pt idx="43">
                  <c:v>810.53593863935691</c:v>
                </c:pt>
                <c:pt idx="44">
                  <c:v>671.77087913676098</c:v>
                </c:pt>
                <c:pt idx="45">
                  <c:v>635.80631754741785</c:v>
                </c:pt>
                <c:pt idx="46">
                  <c:v>603.35802313020099</c:v>
                </c:pt>
                <c:pt idx="47">
                  <c:v>568.67361241240337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B9A-406E-A4F3-63C55F4190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2087057936"/>
        <c:axId val="2087050736"/>
      </c:barChart>
      <c:lineChart>
        <c:grouping val="standard"/>
        <c:varyColors val="0"/>
        <c:ser>
          <c:idx val="9"/>
          <c:order val="9"/>
          <c:tx>
            <c:strRef>
              <c:f>'Figure 23'!$B$105</c:f>
              <c:strCache>
                <c:ptCount val="1"/>
                <c:pt idx="0">
                  <c:v>Sum</c:v>
                </c:pt>
              </c:strCache>
            </c:strRef>
          </c:tx>
          <c:spPr>
            <a:ln w="28575" cap="rnd">
              <a:solidFill>
                <a:sysClr val="windowText" lastClr="000000"/>
              </a:solidFill>
              <a:round/>
            </a:ln>
            <a:effectLst/>
          </c:spPr>
          <c:marker>
            <c:symbol val="none"/>
          </c:marker>
          <c:cat>
            <c:numRef>
              <c:f>'Figure 23'!$C$10:$AX$10</c:f>
              <c:numCache>
                <c:formatCode>h:mm</c:formatCode>
                <c:ptCount val="48"/>
                <c:pt idx="0">
                  <c:v>0</c:v>
                </c:pt>
                <c:pt idx="1">
                  <c:v>2.0833333333333332E-2</c:v>
                </c:pt>
                <c:pt idx="2">
                  <c:v>4.1666666666666699E-2</c:v>
                </c:pt>
                <c:pt idx="3">
                  <c:v>6.25E-2</c:v>
                </c:pt>
                <c:pt idx="4">
                  <c:v>8.3333333333333301E-2</c:v>
                </c:pt>
                <c:pt idx="5">
                  <c:v>0.104166666666667</c:v>
                </c:pt>
                <c:pt idx="6">
                  <c:v>0.125</c:v>
                </c:pt>
                <c:pt idx="7">
                  <c:v>0.14583333333333301</c:v>
                </c:pt>
                <c:pt idx="8">
                  <c:v>0.16666666666666699</c:v>
                </c:pt>
                <c:pt idx="9">
                  <c:v>0.1875</c:v>
                </c:pt>
                <c:pt idx="10">
                  <c:v>0.20833333333333301</c:v>
                </c:pt>
                <c:pt idx="11">
                  <c:v>0.22916666666666699</c:v>
                </c:pt>
                <c:pt idx="12">
                  <c:v>0.25</c:v>
                </c:pt>
                <c:pt idx="13">
                  <c:v>0.27083333333333298</c:v>
                </c:pt>
                <c:pt idx="14">
                  <c:v>0.29166666666666702</c:v>
                </c:pt>
                <c:pt idx="15">
                  <c:v>0.3125</c:v>
                </c:pt>
                <c:pt idx="16">
                  <c:v>0.33333333333333298</c:v>
                </c:pt>
                <c:pt idx="17">
                  <c:v>0.35416666666666702</c:v>
                </c:pt>
                <c:pt idx="18">
                  <c:v>0.375</c:v>
                </c:pt>
                <c:pt idx="19">
                  <c:v>0.39583333333333298</c:v>
                </c:pt>
                <c:pt idx="20">
                  <c:v>0.41666666666666702</c:v>
                </c:pt>
                <c:pt idx="21">
                  <c:v>0.4375</c:v>
                </c:pt>
                <c:pt idx="22">
                  <c:v>0.45833333333333298</c:v>
                </c:pt>
                <c:pt idx="23">
                  <c:v>0.47916666666666702</c:v>
                </c:pt>
                <c:pt idx="24">
                  <c:v>0.5</c:v>
                </c:pt>
                <c:pt idx="25">
                  <c:v>0.52083333333333304</c:v>
                </c:pt>
                <c:pt idx="26">
                  <c:v>0.54166666666666696</c:v>
                </c:pt>
                <c:pt idx="27">
                  <c:v>0.5625</c:v>
                </c:pt>
                <c:pt idx="28">
                  <c:v>0.58333333333333304</c:v>
                </c:pt>
                <c:pt idx="29">
                  <c:v>0.60416666666666696</c:v>
                </c:pt>
                <c:pt idx="30">
                  <c:v>0.625</c:v>
                </c:pt>
                <c:pt idx="31">
                  <c:v>0.64583333333333304</c:v>
                </c:pt>
                <c:pt idx="32">
                  <c:v>0.66666666666666696</c:v>
                </c:pt>
                <c:pt idx="33">
                  <c:v>0.6875</c:v>
                </c:pt>
                <c:pt idx="34">
                  <c:v>0.70833333333333304</c:v>
                </c:pt>
                <c:pt idx="35">
                  <c:v>0.72916666666666696</c:v>
                </c:pt>
                <c:pt idx="36">
                  <c:v>0.75</c:v>
                </c:pt>
                <c:pt idx="37">
                  <c:v>0.77083333333333304</c:v>
                </c:pt>
                <c:pt idx="38">
                  <c:v>0.79166666666666696</c:v>
                </c:pt>
                <c:pt idx="39">
                  <c:v>0.8125</c:v>
                </c:pt>
                <c:pt idx="40">
                  <c:v>0.83333333333333304</c:v>
                </c:pt>
                <c:pt idx="41">
                  <c:v>0.85416666666666696</c:v>
                </c:pt>
                <c:pt idx="42">
                  <c:v>0.875</c:v>
                </c:pt>
                <c:pt idx="43">
                  <c:v>0.89583333333333304</c:v>
                </c:pt>
                <c:pt idx="44">
                  <c:v>0.91666666666666696</c:v>
                </c:pt>
                <c:pt idx="45">
                  <c:v>0.9375</c:v>
                </c:pt>
                <c:pt idx="46">
                  <c:v>0.95833333333333304</c:v>
                </c:pt>
                <c:pt idx="47">
                  <c:v>0.97916666666666696</c:v>
                </c:pt>
              </c:numCache>
            </c:numRef>
          </c:cat>
          <c:val>
            <c:numRef>
              <c:f>'Figure 23'!$C$105:$AX$105</c:f>
              <c:numCache>
                <c:formatCode>General</c:formatCode>
                <c:ptCount val="48"/>
                <c:pt idx="0">
                  <c:v>9555.2401822696629</c:v>
                </c:pt>
                <c:pt idx="1">
                  <c:v>9234.3734775465819</c:v>
                </c:pt>
                <c:pt idx="2">
                  <c:v>8975.4541953449025</c:v>
                </c:pt>
                <c:pt idx="3">
                  <c:v>8786.0298017180157</c:v>
                </c:pt>
                <c:pt idx="4">
                  <c:v>8637.0325642181924</c:v>
                </c:pt>
                <c:pt idx="5">
                  <c:v>8521.0252358361922</c:v>
                </c:pt>
                <c:pt idx="6">
                  <c:v>8439.418190238337</c:v>
                </c:pt>
                <c:pt idx="7">
                  <c:v>8391.1481209640024</c:v>
                </c:pt>
                <c:pt idx="8">
                  <c:v>8377.5490540935916</c:v>
                </c:pt>
                <c:pt idx="9">
                  <c:v>8387.6685667284946</c:v>
                </c:pt>
                <c:pt idx="10">
                  <c:v>8482.4058090657982</c:v>
                </c:pt>
                <c:pt idx="11">
                  <c:v>8632.1325616696577</c:v>
                </c:pt>
                <c:pt idx="12">
                  <c:v>9006.4524648234783</c:v>
                </c:pt>
                <c:pt idx="13">
                  <c:v>9511.9544521373537</c:v>
                </c:pt>
                <c:pt idx="14">
                  <c:v>11059.445509482772</c:v>
                </c:pt>
                <c:pt idx="15">
                  <c:v>11252.477642048061</c:v>
                </c:pt>
                <c:pt idx="16">
                  <c:v>11488.841650404484</c:v>
                </c:pt>
                <c:pt idx="17">
                  <c:v>11595.391107169284</c:v>
                </c:pt>
                <c:pt idx="18">
                  <c:v>11595.136786173651</c:v>
                </c:pt>
                <c:pt idx="19">
                  <c:v>11605.029602871646</c:v>
                </c:pt>
                <c:pt idx="20">
                  <c:v>11589.954361438489</c:v>
                </c:pt>
                <c:pt idx="21">
                  <c:v>11559.265769061294</c:v>
                </c:pt>
                <c:pt idx="22">
                  <c:v>11548.607718047999</c:v>
                </c:pt>
                <c:pt idx="23">
                  <c:v>11531.253524135544</c:v>
                </c:pt>
                <c:pt idx="24">
                  <c:v>11501.664169407293</c:v>
                </c:pt>
                <c:pt idx="25">
                  <c:v>11470.711918010593</c:v>
                </c:pt>
                <c:pt idx="26">
                  <c:v>11421.908557746752</c:v>
                </c:pt>
                <c:pt idx="27">
                  <c:v>11361.011816924811</c:v>
                </c:pt>
                <c:pt idx="28">
                  <c:v>11326.250633173811</c:v>
                </c:pt>
                <c:pt idx="29">
                  <c:v>11295.004293119666</c:v>
                </c:pt>
                <c:pt idx="30">
                  <c:v>11250.443665017418</c:v>
                </c:pt>
                <c:pt idx="31">
                  <c:v>11230.343097161498</c:v>
                </c:pt>
                <c:pt idx="32">
                  <c:v>11217.820481367993</c:v>
                </c:pt>
                <c:pt idx="33">
                  <c:v>11247.670100507257</c:v>
                </c:pt>
                <c:pt idx="34">
                  <c:v>11298.81552442336</c:v>
                </c:pt>
                <c:pt idx="35">
                  <c:v>11370.55694240017</c:v>
                </c:pt>
                <c:pt idx="36">
                  <c:v>11432.731122164996</c:v>
                </c:pt>
                <c:pt idx="37">
                  <c:v>11439.54830308594</c:v>
                </c:pt>
                <c:pt idx="38">
                  <c:v>11475.070126881788</c:v>
                </c:pt>
                <c:pt idx="39">
                  <c:v>11451.585002821983</c:v>
                </c:pt>
                <c:pt idx="40">
                  <c:v>11393.242560431818</c:v>
                </c:pt>
                <c:pt idx="41">
                  <c:v>11344.956974700364</c:v>
                </c:pt>
                <c:pt idx="42">
                  <c:v>11323.622136804224</c:v>
                </c:pt>
                <c:pt idx="43">
                  <c:v>11313.435109415925</c:v>
                </c:pt>
                <c:pt idx="44">
                  <c:v>11200.366083688839</c:v>
                </c:pt>
                <c:pt idx="45">
                  <c:v>11038.692017836705</c:v>
                </c:pt>
                <c:pt idx="46">
                  <c:v>10306.916582157482</c:v>
                </c:pt>
                <c:pt idx="47">
                  <c:v>9860.2772956298231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3B9A-406E-A4F3-63C55F4190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87057936"/>
        <c:axId val="2087050736"/>
      </c:lineChart>
      <c:catAx>
        <c:axId val="2087057936"/>
        <c:scaling>
          <c:orientation val="minMax"/>
        </c:scaling>
        <c:delete val="0"/>
        <c:axPos val="b"/>
        <c:numFmt formatCode="h:mm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87050736"/>
        <c:crosses val="autoZero"/>
        <c:auto val="1"/>
        <c:lblAlgn val="ctr"/>
        <c:lblOffset val="100"/>
        <c:noMultiLvlLbl val="0"/>
      </c:catAx>
      <c:valAx>
        <c:axId val="2087050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/>
                  <a:t>MW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870579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137722222222222"/>
          <c:y val="4.3117283950617286E-2"/>
          <c:w val="0.85275240740740743"/>
          <c:h val="0.6518447530864197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24'!$A$15</c:f>
              <c:strCache>
                <c:ptCount val="1"/>
                <c:pt idx="0">
                  <c:v>AotearoaElectrified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'Figure 24'!$C$4:$H$4</c:f>
              <c:strCache>
                <c:ptCount val="6"/>
                <c:pt idx="0">
                  <c:v>Auckland and Northland</c:v>
                </c:pt>
                <c:pt idx="1">
                  <c:v>Waikato and Bay of Plenty</c:v>
                </c:pt>
                <c:pt idx="2">
                  <c:v>Central Districts and Hawkes Bay</c:v>
                </c:pt>
                <c:pt idx="3">
                  <c:v>Taranaki and Wellington</c:v>
                </c:pt>
                <c:pt idx="4">
                  <c:v>Canterbury, Nelson, Marlborough, and West Cost</c:v>
                </c:pt>
                <c:pt idx="5">
                  <c:v>Otago and Southland</c:v>
                </c:pt>
              </c:strCache>
            </c:strRef>
          </c:cat>
          <c:val>
            <c:numRef>
              <c:f>'Figure 24'!$C$15:$H$15</c:f>
              <c:numCache>
                <c:formatCode>0%</c:formatCode>
                <c:ptCount val="6"/>
                <c:pt idx="0">
                  <c:v>0.31035987577031582</c:v>
                </c:pt>
                <c:pt idx="1">
                  <c:v>0.15387655493878133</c:v>
                </c:pt>
                <c:pt idx="2">
                  <c:v>7.4751305970439441E-2</c:v>
                </c:pt>
                <c:pt idx="3">
                  <c:v>9.5613577839724712E-2</c:v>
                </c:pt>
                <c:pt idx="4">
                  <c:v>0.18309576786831194</c:v>
                </c:pt>
                <c:pt idx="5">
                  <c:v>0.18230291761242678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EC-43DF-AE98-0A1AB441DFB0}"/>
            </c:ext>
          </c:extLst>
        </c:ser>
        <c:ser>
          <c:idx val="1"/>
          <c:order val="1"/>
          <c:tx>
            <c:strRef>
              <c:f>'Figure 24'!$A$16</c:f>
              <c:strCache>
                <c:ptCount val="1"/>
                <c:pt idx="0">
                  <c:v>AotearoaIntelligence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cat>
            <c:strRef>
              <c:f>'Figure 24'!$C$4:$H$4</c:f>
              <c:strCache>
                <c:ptCount val="6"/>
                <c:pt idx="0">
                  <c:v>Auckland and Northland</c:v>
                </c:pt>
                <c:pt idx="1">
                  <c:v>Waikato and Bay of Plenty</c:v>
                </c:pt>
                <c:pt idx="2">
                  <c:v>Central Districts and Hawkes Bay</c:v>
                </c:pt>
                <c:pt idx="3">
                  <c:v>Taranaki and Wellington</c:v>
                </c:pt>
                <c:pt idx="4">
                  <c:v>Canterbury, Nelson, Marlborough, and West Cost</c:v>
                </c:pt>
                <c:pt idx="5">
                  <c:v>Otago and Southland</c:v>
                </c:pt>
              </c:strCache>
            </c:strRef>
          </c:cat>
          <c:val>
            <c:numRef>
              <c:f>'Figure 24'!$C$16:$H$16</c:f>
              <c:numCache>
                <c:formatCode>0%</c:formatCode>
                <c:ptCount val="6"/>
                <c:pt idx="0">
                  <c:v>0.28892086707613263</c:v>
                </c:pt>
                <c:pt idx="1">
                  <c:v>0.15744613000746974</c:v>
                </c:pt>
                <c:pt idx="2">
                  <c:v>7.3157329693216713E-2</c:v>
                </c:pt>
                <c:pt idx="3">
                  <c:v>0.10273283921778328</c:v>
                </c:pt>
                <c:pt idx="4">
                  <c:v>0.18877088004442802</c:v>
                </c:pt>
                <c:pt idx="5">
                  <c:v>0.18897195396096961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5EC-43DF-AE98-0A1AB441DFB0}"/>
            </c:ext>
          </c:extLst>
        </c:ser>
        <c:ser>
          <c:idx val="2"/>
          <c:order val="2"/>
          <c:tx>
            <c:strRef>
              <c:f>'Figure 24'!$A$17</c:f>
              <c:strCache>
                <c:ptCount val="1"/>
                <c:pt idx="0">
                  <c:v>GlobalGreenRush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strRef>
              <c:f>'Figure 24'!$C$4:$H$4</c:f>
              <c:strCache>
                <c:ptCount val="6"/>
                <c:pt idx="0">
                  <c:v>Auckland and Northland</c:v>
                </c:pt>
                <c:pt idx="1">
                  <c:v>Waikato and Bay of Plenty</c:v>
                </c:pt>
                <c:pt idx="2">
                  <c:v>Central Districts and Hawkes Bay</c:v>
                </c:pt>
                <c:pt idx="3">
                  <c:v>Taranaki and Wellington</c:v>
                </c:pt>
                <c:pt idx="4">
                  <c:v>Canterbury, Nelson, Marlborough, and West Cost</c:v>
                </c:pt>
                <c:pt idx="5">
                  <c:v>Otago and Southland</c:v>
                </c:pt>
              </c:strCache>
            </c:strRef>
          </c:cat>
          <c:val>
            <c:numRef>
              <c:f>'Figure 24'!$C$17:$H$17</c:f>
              <c:numCache>
                <c:formatCode>0%</c:formatCode>
                <c:ptCount val="6"/>
                <c:pt idx="0">
                  <c:v>0.28910076143245589</c:v>
                </c:pt>
                <c:pt idx="1">
                  <c:v>0.15552521572791181</c:v>
                </c:pt>
                <c:pt idx="2">
                  <c:v>8.2873517631688529E-2</c:v>
                </c:pt>
                <c:pt idx="3">
                  <c:v>8.7916355581252839E-2</c:v>
                </c:pt>
                <c:pt idx="4">
                  <c:v>0.20065784321146232</c:v>
                </c:pt>
                <c:pt idx="5">
                  <c:v>0.18392630641522884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5EC-43DF-AE98-0A1AB441DFB0}"/>
            </c:ext>
          </c:extLst>
        </c:ser>
        <c:ser>
          <c:idx val="3"/>
          <c:order val="3"/>
          <c:tx>
            <c:strRef>
              <c:f>'Figure 24'!$A$18</c:f>
              <c:strCache>
                <c:ptCount val="1"/>
                <c:pt idx="0">
                  <c:v>MadeInAotearoa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cat>
            <c:strRef>
              <c:f>'Figure 24'!$C$4:$H$4</c:f>
              <c:strCache>
                <c:ptCount val="6"/>
                <c:pt idx="0">
                  <c:v>Auckland and Northland</c:v>
                </c:pt>
                <c:pt idx="1">
                  <c:v>Waikato and Bay of Plenty</c:v>
                </c:pt>
                <c:pt idx="2">
                  <c:v>Central Districts and Hawkes Bay</c:v>
                </c:pt>
                <c:pt idx="3">
                  <c:v>Taranaki and Wellington</c:v>
                </c:pt>
                <c:pt idx="4">
                  <c:v>Canterbury, Nelson, Marlborough, and West Cost</c:v>
                </c:pt>
                <c:pt idx="5">
                  <c:v>Otago and Southland</c:v>
                </c:pt>
              </c:strCache>
            </c:strRef>
          </c:cat>
          <c:val>
            <c:numRef>
              <c:f>'Figure 24'!$C$18:$H$18</c:f>
              <c:numCache>
                <c:formatCode>0%</c:formatCode>
                <c:ptCount val="6"/>
                <c:pt idx="0">
                  <c:v>0.34923410774262453</c:v>
                </c:pt>
                <c:pt idx="1">
                  <c:v>0.13094832772001885</c:v>
                </c:pt>
                <c:pt idx="2">
                  <c:v>6.8116313286823285E-2</c:v>
                </c:pt>
                <c:pt idx="3">
                  <c:v>7.749218347450279E-2</c:v>
                </c:pt>
                <c:pt idx="4">
                  <c:v>0.16774373045159585</c:v>
                </c:pt>
                <c:pt idx="5">
                  <c:v>0.20646533732443464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5EC-43DF-AE98-0A1AB441DFB0}"/>
            </c:ext>
          </c:extLst>
        </c:ser>
        <c:ser>
          <c:idx val="4"/>
          <c:order val="4"/>
          <c:tx>
            <c:strRef>
              <c:f>'Figure 24'!$A$19</c:f>
              <c:strCache>
                <c:ptCount val="1"/>
                <c:pt idx="0">
                  <c:v>PatchworkNation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strRef>
              <c:f>'Figure 24'!$C$4:$H$4</c:f>
              <c:strCache>
                <c:ptCount val="6"/>
                <c:pt idx="0">
                  <c:v>Auckland and Northland</c:v>
                </c:pt>
                <c:pt idx="1">
                  <c:v>Waikato and Bay of Plenty</c:v>
                </c:pt>
                <c:pt idx="2">
                  <c:v>Central Districts and Hawkes Bay</c:v>
                </c:pt>
                <c:pt idx="3">
                  <c:v>Taranaki and Wellington</c:v>
                </c:pt>
                <c:pt idx="4">
                  <c:v>Canterbury, Nelson, Marlborough, and West Cost</c:v>
                </c:pt>
                <c:pt idx="5">
                  <c:v>Otago and Southland</c:v>
                </c:pt>
              </c:strCache>
            </c:strRef>
          </c:cat>
          <c:val>
            <c:numRef>
              <c:f>'Figure 24'!$C$19:$H$19</c:f>
              <c:numCache>
                <c:formatCode>0%</c:formatCode>
                <c:ptCount val="6"/>
                <c:pt idx="0">
                  <c:v>0.28260456785669091</c:v>
                </c:pt>
                <c:pt idx="1">
                  <c:v>0.15325261337256196</c:v>
                </c:pt>
                <c:pt idx="2">
                  <c:v>8.0615936495742876E-2</c:v>
                </c:pt>
                <c:pt idx="3">
                  <c:v>0.10806660285087209</c:v>
                </c:pt>
                <c:pt idx="4">
                  <c:v>0.19390073977940894</c:v>
                </c:pt>
                <c:pt idx="5">
                  <c:v>0.18155953964472327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5EC-43DF-AE98-0A1AB441DF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6295151"/>
        <c:axId val="36295631"/>
      </c:barChart>
      <c:catAx>
        <c:axId val="362951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295631"/>
        <c:crosses val="autoZero"/>
        <c:auto val="1"/>
        <c:lblAlgn val="ctr"/>
        <c:lblOffset val="100"/>
        <c:noMultiLvlLbl val="0"/>
      </c:catAx>
      <c:valAx>
        <c:axId val="362956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% of National Demand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29515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'Figure 25'!$A$22</c:f>
          <c:strCache>
            <c:ptCount val="1"/>
            <c:pt idx="0">
              <c:v>PatchworkNation</c:v>
            </c:pt>
          </c:strCache>
        </c:strRef>
      </c:tx>
      <c:layout>
        <c:manualLayout>
          <c:xMode val="edge"/>
          <c:yMode val="edge"/>
          <c:x val="0.13774452220908717"/>
          <c:y val="0.1468683504487001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095033240134626"/>
          <c:y val="0.13036725931005208"/>
          <c:w val="0.81607360472497947"/>
          <c:h val="0.66921560464318963"/>
        </c:manualLayout>
      </c:layout>
      <c:areaChart>
        <c:grouping val="stacked"/>
        <c:varyColors val="0"/>
        <c:ser>
          <c:idx val="1"/>
          <c:order val="1"/>
          <c:tx>
            <c:strRef>
              <c:f>'Figure 25'!$B$23</c:f>
              <c:strCache>
                <c:ptCount val="1"/>
                <c:pt idx="0">
                  <c:v>P10</c:v>
                </c:pt>
              </c:strCache>
            </c:strRef>
          </c:tx>
          <c:spPr>
            <a:noFill/>
            <a:ln>
              <a:noFill/>
            </a:ln>
            <a:effectLst/>
          </c:spPr>
          <c:cat>
            <c:numRef>
              <c:f>'Figure 25'!$D$5:$AC$5</c:f>
              <c:numCache>
                <c:formatCode>General</c:formatCode>
                <c:ptCount val="2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</c:numCache>
            </c:numRef>
          </c:cat>
          <c:val>
            <c:numRef>
              <c:f>'Figure 25'!$D$23:$AC$23</c:f>
              <c:numCache>
                <c:formatCode>General</c:formatCode>
                <c:ptCount val="26"/>
                <c:pt idx="4">
                  <c:v>131.40638680999999</c:v>
                </c:pt>
                <c:pt idx="5">
                  <c:v>74.609403369999995</c:v>
                </c:pt>
                <c:pt idx="6">
                  <c:v>88.071220269999998</c:v>
                </c:pt>
                <c:pt idx="7">
                  <c:v>84.315462199999999</c:v>
                </c:pt>
                <c:pt idx="8">
                  <c:v>62.391739569999999</c:v>
                </c:pt>
                <c:pt idx="9">
                  <c:v>66.640300929999995</c:v>
                </c:pt>
                <c:pt idx="10">
                  <c:v>56.566090349999897</c:v>
                </c:pt>
                <c:pt idx="11">
                  <c:v>84.947349239999994</c:v>
                </c:pt>
                <c:pt idx="12">
                  <c:v>48.151319110000003</c:v>
                </c:pt>
                <c:pt idx="13">
                  <c:v>46.079924300000002</c:v>
                </c:pt>
                <c:pt idx="14">
                  <c:v>48.799555519999998</c:v>
                </c:pt>
                <c:pt idx="15">
                  <c:v>48.746496090000001</c:v>
                </c:pt>
                <c:pt idx="16">
                  <c:v>44.516747520000003</c:v>
                </c:pt>
                <c:pt idx="17">
                  <c:v>24.77371145</c:v>
                </c:pt>
                <c:pt idx="18">
                  <c:v>14.87967819</c:v>
                </c:pt>
                <c:pt idx="19">
                  <c:v>30.0941671</c:v>
                </c:pt>
                <c:pt idx="20">
                  <c:v>51.496778569999996</c:v>
                </c:pt>
                <c:pt idx="21">
                  <c:v>48.840340569999903</c:v>
                </c:pt>
                <c:pt idx="22">
                  <c:v>55.981847279999997</c:v>
                </c:pt>
                <c:pt idx="23">
                  <c:v>33.186242710000002</c:v>
                </c:pt>
                <c:pt idx="24">
                  <c:v>32.640481936</c:v>
                </c:pt>
                <c:pt idx="25">
                  <c:v>38.272528909999998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267-4563-9DDC-3C5D9E7BB92E}"/>
            </c:ext>
          </c:extLst>
        </c:ser>
        <c:ser>
          <c:idx val="2"/>
          <c:order val="2"/>
          <c:tx>
            <c:strRef>
              <c:f>'Figure 25'!$B$25</c:f>
              <c:strCache>
                <c:ptCount val="1"/>
                <c:pt idx="0">
                  <c:v>10th - 90th percentile range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cat>
            <c:numRef>
              <c:f>'Figure 25'!$D$5:$AC$5</c:f>
              <c:numCache>
                <c:formatCode>General</c:formatCode>
                <c:ptCount val="2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</c:numCache>
            </c:numRef>
          </c:cat>
          <c:val>
            <c:numRef>
              <c:f>'Figure 25'!$D$25:$AC$25</c:f>
              <c:numCache>
                <c:formatCode>General</c:formatCode>
                <c:ptCount val="26"/>
                <c:pt idx="5">
                  <c:v>105.28976603999899</c:v>
                </c:pt>
                <c:pt idx="6">
                  <c:v>93.139346130000007</c:v>
                </c:pt>
                <c:pt idx="7">
                  <c:v>86.829542460000013</c:v>
                </c:pt>
                <c:pt idx="8">
                  <c:v>145.95592522000001</c:v>
                </c:pt>
                <c:pt idx="9">
                  <c:v>139.43057961</c:v>
                </c:pt>
                <c:pt idx="10">
                  <c:v>133.04782723000011</c:v>
                </c:pt>
                <c:pt idx="11">
                  <c:v>118.61457759000001</c:v>
                </c:pt>
                <c:pt idx="12">
                  <c:v>189.87785690999999</c:v>
                </c:pt>
                <c:pt idx="13">
                  <c:v>144.682333209999</c:v>
                </c:pt>
                <c:pt idx="14">
                  <c:v>212.04606199</c:v>
                </c:pt>
                <c:pt idx="15">
                  <c:v>183.97863483</c:v>
                </c:pt>
                <c:pt idx="16">
                  <c:v>176.84707236</c:v>
                </c:pt>
                <c:pt idx="17">
                  <c:v>270.15990675</c:v>
                </c:pt>
                <c:pt idx="18">
                  <c:v>178.03486761000002</c:v>
                </c:pt>
                <c:pt idx="19">
                  <c:v>200.1135615</c:v>
                </c:pt>
                <c:pt idx="20">
                  <c:v>134.56586773999999</c:v>
                </c:pt>
                <c:pt idx="21">
                  <c:v>280.86916283999909</c:v>
                </c:pt>
                <c:pt idx="22">
                  <c:v>138.84657942000001</c:v>
                </c:pt>
                <c:pt idx="23">
                  <c:v>168.21962413</c:v>
                </c:pt>
                <c:pt idx="24">
                  <c:v>231.65255563400001</c:v>
                </c:pt>
                <c:pt idx="25">
                  <c:v>169.13786542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267-4563-9DDC-3C5D9E7BB9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01832400"/>
        <c:axId val="301832880"/>
      </c:areaChart>
      <c:scatterChart>
        <c:scatterStyle val="lineMarker"/>
        <c:varyColors val="0"/>
        <c:ser>
          <c:idx val="0"/>
          <c:order val="0"/>
          <c:tx>
            <c:strRef>
              <c:f>'Figure 25'!$B$22</c:f>
              <c:strCache>
                <c:ptCount val="1"/>
                <c:pt idx="0">
                  <c:v>mean</c:v>
                </c:pt>
              </c:strCache>
            </c:strRef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yVal>
            <c:numRef>
              <c:f>'Figure 25'!$D$22:$AC$22</c:f>
              <c:numCache>
                <c:formatCode>General</c:formatCode>
                <c:ptCount val="26"/>
                <c:pt idx="5">
                  <c:v>131.40638680999999</c:v>
                </c:pt>
                <c:pt idx="6">
                  <c:v>132.60799019999999</c:v>
                </c:pt>
                <c:pt idx="7">
                  <c:v>117.9981063</c:v>
                </c:pt>
                <c:pt idx="8">
                  <c:v>133.33348189</c:v>
                </c:pt>
                <c:pt idx="9">
                  <c:v>136.78862894</c:v>
                </c:pt>
                <c:pt idx="10">
                  <c:v>134.98238398000001</c:v>
                </c:pt>
                <c:pt idx="11">
                  <c:v>151.63646123000001</c:v>
                </c:pt>
                <c:pt idx="12">
                  <c:v>135.81284642</c:v>
                </c:pt>
                <c:pt idx="13">
                  <c:v>118.8201246</c:v>
                </c:pt>
                <c:pt idx="14">
                  <c:v>123.15843973</c:v>
                </c:pt>
                <c:pt idx="15">
                  <c:v>150.11861352</c:v>
                </c:pt>
                <c:pt idx="16">
                  <c:v>129.47299708</c:v>
                </c:pt>
                <c:pt idx="17">
                  <c:v>131.5164959</c:v>
                </c:pt>
                <c:pt idx="18">
                  <c:v>117.09446389999999</c:v>
                </c:pt>
                <c:pt idx="19">
                  <c:v>119.87486329999901</c:v>
                </c:pt>
                <c:pt idx="20">
                  <c:v>124.07154771</c:v>
                </c:pt>
                <c:pt idx="21">
                  <c:v>155.97508851000001</c:v>
                </c:pt>
                <c:pt idx="22">
                  <c:v>114.38640015999999</c:v>
                </c:pt>
                <c:pt idx="23">
                  <c:v>113.13335757999999</c:v>
                </c:pt>
                <c:pt idx="24">
                  <c:v>110.88471842</c:v>
                </c:pt>
                <c:pt idx="25">
                  <c:v>97.278997849999996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267-4563-9DDC-3C5D9E7BB9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01832400"/>
        <c:axId val="301832880"/>
      </c:scatterChart>
      <c:catAx>
        <c:axId val="30183240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1832880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301832880"/>
        <c:scaling>
          <c:orientation val="minMax"/>
          <c:max val="3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/>
                  <a:t>$/MWh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1832400"/>
        <c:crosses val="autoZero"/>
        <c:crossBetween val="midCat"/>
        <c:majorUnit val="100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'Figure 25'!$A$6</c:f>
          <c:strCache>
            <c:ptCount val="1"/>
            <c:pt idx="0">
              <c:v>AotearoaElectrified</c:v>
            </c:pt>
          </c:strCache>
        </c:strRef>
      </c:tx>
      <c:layout>
        <c:manualLayout>
          <c:xMode val="edge"/>
          <c:yMode val="edge"/>
          <c:x val="0.13774452220908717"/>
          <c:y val="0.1468683504487001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095033240134626"/>
          <c:y val="0.13036725931005208"/>
          <c:w val="0.81607360472497947"/>
          <c:h val="0.66921560464318963"/>
        </c:manualLayout>
      </c:layout>
      <c:areaChart>
        <c:grouping val="stacked"/>
        <c:varyColors val="0"/>
        <c:ser>
          <c:idx val="1"/>
          <c:order val="1"/>
          <c:tx>
            <c:strRef>
              <c:f>'Figure 25'!$B$7</c:f>
              <c:strCache>
                <c:ptCount val="1"/>
                <c:pt idx="0">
                  <c:v>P10</c:v>
                </c:pt>
              </c:strCache>
            </c:strRef>
          </c:tx>
          <c:spPr>
            <a:noFill/>
            <a:ln w="25400">
              <a:noFill/>
            </a:ln>
            <a:effectLst/>
          </c:spPr>
          <c:cat>
            <c:numRef>
              <c:f>'Figure 25'!$D$5:$AC$5</c:f>
              <c:numCache>
                <c:formatCode>General</c:formatCode>
                <c:ptCount val="2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</c:numCache>
            </c:numRef>
          </c:cat>
          <c:val>
            <c:numRef>
              <c:f>'Figure 25'!$D$7:$AC$7</c:f>
              <c:numCache>
                <c:formatCode>General</c:formatCode>
                <c:ptCount val="26"/>
                <c:pt idx="4">
                  <c:v>124.93979057</c:v>
                </c:pt>
                <c:pt idx="5">
                  <c:v>61.784027339999902</c:v>
                </c:pt>
                <c:pt idx="6">
                  <c:v>75.336887969999907</c:v>
                </c:pt>
                <c:pt idx="7">
                  <c:v>61.790064809999997</c:v>
                </c:pt>
                <c:pt idx="8">
                  <c:v>46.939481090000001</c:v>
                </c:pt>
                <c:pt idx="9">
                  <c:v>43.277608989999997</c:v>
                </c:pt>
                <c:pt idx="10">
                  <c:v>56.383362899999902</c:v>
                </c:pt>
                <c:pt idx="11">
                  <c:v>56.661908410000002</c:v>
                </c:pt>
                <c:pt idx="12">
                  <c:v>58.886492509999997</c:v>
                </c:pt>
                <c:pt idx="13">
                  <c:v>46.402022799999997</c:v>
                </c:pt>
                <c:pt idx="14">
                  <c:v>53.849738209999998</c:v>
                </c:pt>
                <c:pt idx="15">
                  <c:v>60.905456909999998</c:v>
                </c:pt>
                <c:pt idx="16">
                  <c:v>81.79492132</c:v>
                </c:pt>
                <c:pt idx="17">
                  <c:v>85.028319379999999</c:v>
                </c:pt>
                <c:pt idx="18">
                  <c:v>87.184668939999995</c:v>
                </c:pt>
                <c:pt idx="19">
                  <c:v>80.292685019999993</c:v>
                </c:pt>
                <c:pt idx="20">
                  <c:v>82.071233969999994</c:v>
                </c:pt>
                <c:pt idx="21">
                  <c:v>86.710936910000001</c:v>
                </c:pt>
                <c:pt idx="22">
                  <c:v>76.542349079999994</c:v>
                </c:pt>
                <c:pt idx="23">
                  <c:v>56.022300999999999</c:v>
                </c:pt>
                <c:pt idx="24">
                  <c:v>58.399678530000003</c:v>
                </c:pt>
                <c:pt idx="25">
                  <c:v>58.33612445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267-4563-9DDC-3C5D9E7BB92E}"/>
            </c:ext>
          </c:extLst>
        </c:ser>
        <c:ser>
          <c:idx val="2"/>
          <c:order val="2"/>
          <c:tx>
            <c:strRef>
              <c:f>'Figure 25'!$B$9</c:f>
              <c:strCache>
                <c:ptCount val="1"/>
                <c:pt idx="0">
                  <c:v>10th - 90th percentile range</c:v>
                </c:pt>
              </c:strCache>
            </c:strRef>
          </c:tx>
          <c:spPr>
            <a:solidFill>
              <a:schemeClr val="accent3"/>
            </a:solidFill>
            <a:ln w="25400">
              <a:noFill/>
            </a:ln>
            <a:effectLst/>
          </c:spPr>
          <c:cat>
            <c:numRef>
              <c:f>'Figure 25'!$D$5:$AC$5</c:f>
              <c:numCache>
                <c:formatCode>General</c:formatCode>
                <c:ptCount val="2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</c:numCache>
            </c:numRef>
          </c:cat>
          <c:val>
            <c:numRef>
              <c:f>'Figure 25'!$D$9:$AC$9</c:f>
              <c:numCache>
                <c:formatCode>General</c:formatCode>
                <c:ptCount val="26"/>
                <c:pt idx="4">
                  <c:v>0</c:v>
                </c:pt>
                <c:pt idx="5">
                  <c:v>113.59067363000008</c:v>
                </c:pt>
                <c:pt idx="6">
                  <c:v>114.73493095000009</c:v>
                </c:pt>
                <c:pt idx="7">
                  <c:v>109.97424526</c:v>
                </c:pt>
                <c:pt idx="8">
                  <c:v>132.27191191999998</c:v>
                </c:pt>
                <c:pt idx="9">
                  <c:v>126.27870615999998</c:v>
                </c:pt>
                <c:pt idx="10">
                  <c:v>117.35611730000011</c:v>
                </c:pt>
                <c:pt idx="11">
                  <c:v>100.49753654</c:v>
                </c:pt>
                <c:pt idx="12">
                  <c:v>115.58646267000002</c:v>
                </c:pt>
                <c:pt idx="13">
                  <c:v>121.25608862000001</c:v>
                </c:pt>
                <c:pt idx="14">
                  <c:v>99.716040069999991</c:v>
                </c:pt>
                <c:pt idx="15">
                  <c:v>115.26914889</c:v>
                </c:pt>
                <c:pt idx="16">
                  <c:v>99.728032110000001</c:v>
                </c:pt>
                <c:pt idx="17">
                  <c:v>103.94099947999999</c:v>
                </c:pt>
                <c:pt idx="18">
                  <c:v>95.375894369999997</c:v>
                </c:pt>
                <c:pt idx="19">
                  <c:v>99.959621929999997</c:v>
                </c:pt>
                <c:pt idx="20">
                  <c:v>104.84161332000001</c:v>
                </c:pt>
                <c:pt idx="21">
                  <c:v>181.42308780000002</c:v>
                </c:pt>
                <c:pt idx="22">
                  <c:v>85.431094729999998</c:v>
                </c:pt>
                <c:pt idx="23">
                  <c:v>92.456094509998991</c:v>
                </c:pt>
                <c:pt idx="24">
                  <c:v>128.99468006000001</c:v>
                </c:pt>
                <c:pt idx="25">
                  <c:v>99.909955200000013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267-4563-9DDC-3C5D9E7BB9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01832400"/>
        <c:axId val="301832880"/>
      </c:areaChart>
      <c:scatterChart>
        <c:scatterStyle val="lineMarker"/>
        <c:varyColors val="0"/>
        <c:ser>
          <c:idx val="0"/>
          <c:order val="0"/>
          <c:tx>
            <c:strRef>
              <c:f>'Figure 25'!$B$6</c:f>
              <c:strCache>
                <c:ptCount val="1"/>
                <c:pt idx="0">
                  <c:v>mean</c:v>
                </c:pt>
              </c:strCache>
            </c:strRef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yVal>
            <c:numRef>
              <c:f>'Figure 25'!$D$6:$AC$6</c:f>
              <c:numCache>
                <c:formatCode>General</c:formatCode>
                <c:ptCount val="26"/>
                <c:pt idx="5">
                  <c:v>124.93979057</c:v>
                </c:pt>
                <c:pt idx="6">
                  <c:v>127.49915692</c:v>
                </c:pt>
                <c:pt idx="7">
                  <c:v>104.71920849</c:v>
                </c:pt>
                <c:pt idx="8">
                  <c:v>100.77017969000001</c:v>
                </c:pt>
                <c:pt idx="9">
                  <c:v>114.42055689999999</c:v>
                </c:pt>
                <c:pt idx="10">
                  <c:v>114.82104416999999</c:v>
                </c:pt>
                <c:pt idx="11">
                  <c:v>104.92842232</c:v>
                </c:pt>
                <c:pt idx="12">
                  <c:v>115.6041231</c:v>
                </c:pt>
                <c:pt idx="13">
                  <c:v>109.48346060999999</c:v>
                </c:pt>
                <c:pt idx="14">
                  <c:v>102.31142851</c:v>
                </c:pt>
                <c:pt idx="15">
                  <c:v>109.76167689</c:v>
                </c:pt>
                <c:pt idx="16">
                  <c:v>128.37906262999999</c:v>
                </c:pt>
                <c:pt idx="17">
                  <c:v>137.87078216</c:v>
                </c:pt>
                <c:pt idx="18">
                  <c:v>137.88454910999999</c:v>
                </c:pt>
                <c:pt idx="19">
                  <c:v>137.63786554999999</c:v>
                </c:pt>
                <c:pt idx="20">
                  <c:v>126.323176789999</c:v>
                </c:pt>
                <c:pt idx="21">
                  <c:v>168.88226630999901</c:v>
                </c:pt>
                <c:pt idx="22">
                  <c:v>119.47048404</c:v>
                </c:pt>
                <c:pt idx="23">
                  <c:v>108.53713535</c:v>
                </c:pt>
                <c:pt idx="24">
                  <c:v>112.53947642999999</c:v>
                </c:pt>
                <c:pt idx="25">
                  <c:v>105.470694729999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267-4563-9DDC-3C5D9E7BB9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01832400"/>
        <c:axId val="301832880"/>
      </c:scatterChart>
      <c:catAx>
        <c:axId val="30183240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1832880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301832880"/>
        <c:scaling>
          <c:orientation val="minMax"/>
          <c:max val="3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/>
                  <a:t>$/MWh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1832400"/>
        <c:crosses val="autoZero"/>
        <c:crossBetween val="midCat"/>
        <c:majorUnit val="100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'Figure 25'!$A$14</c:f>
          <c:strCache>
            <c:ptCount val="1"/>
            <c:pt idx="0">
              <c:v>GlobalGreenRush</c:v>
            </c:pt>
          </c:strCache>
        </c:strRef>
      </c:tx>
      <c:layout>
        <c:manualLayout>
          <c:xMode val="edge"/>
          <c:yMode val="edge"/>
          <c:x val="0.13774452220908717"/>
          <c:y val="0.1468683504487001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095033240134626"/>
          <c:y val="0.13036725931005208"/>
          <c:w val="0.81607360472497947"/>
          <c:h val="0.66921560464318963"/>
        </c:manualLayout>
      </c:layout>
      <c:areaChart>
        <c:grouping val="stacked"/>
        <c:varyColors val="0"/>
        <c:ser>
          <c:idx val="1"/>
          <c:order val="1"/>
          <c:tx>
            <c:strRef>
              <c:f>'Figure 25'!$B$15</c:f>
              <c:strCache>
                <c:ptCount val="1"/>
                <c:pt idx="0">
                  <c:v>P10</c:v>
                </c:pt>
              </c:strCache>
            </c:strRef>
          </c:tx>
          <c:spPr>
            <a:noFill/>
            <a:ln w="25400">
              <a:noFill/>
            </a:ln>
            <a:effectLst/>
          </c:spPr>
          <c:cat>
            <c:numRef>
              <c:f>'Figure 25'!$D$5:$AC$5</c:f>
              <c:numCache>
                <c:formatCode>General</c:formatCode>
                <c:ptCount val="2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</c:numCache>
            </c:numRef>
          </c:cat>
          <c:val>
            <c:numRef>
              <c:f>'Figure 25'!$D$15:$AC$15</c:f>
              <c:numCache>
                <c:formatCode>General</c:formatCode>
                <c:ptCount val="26"/>
                <c:pt idx="4">
                  <c:v>121.53793657999999</c:v>
                </c:pt>
                <c:pt idx="5">
                  <c:v>49.644448189999999</c:v>
                </c:pt>
                <c:pt idx="6">
                  <c:v>51.47118614</c:v>
                </c:pt>
                <c:pt idx="7">
                  <c:v>60.098023249999997</c:v>
                </c:pt>
                <c:pt idx="8">
                  <c:v>41.66948412</c:v>
                </c:pt>
                <c:pt idx="9">
                  <c:v>19.161373352999998</c:v>
                </c:pt>
                <c:pt idx="10">
                  <c:v>21.807879388</c:v>
                </c:pt>
                <c:pt idx="11">
                  <c:v>22.17871083</c:v>
                </c:pt>
                <c:pt idx="12">
                  <c:v>51.090977675999902</c:v>
                </c:pt>
                <c:pt idx="13">
                  <c:v>40.162707480999998</c:v>
                </c:pt>
                <c:pt idx="14">
                  <c:v>45.427445689999999</c:v>
                </c:pt>
                <c:pt idx="15">
                  <c:v>44.019060986</c:v>
                </c:pt>
                <c:pt idx="16">
                  <c:v>65.820385580999996</c:v>
                </c:pt>
                <c:pt idx="17">
                  <c:v>19.243743386999999</c:v>
                </c:pt>
                <c:pt idx="18">
                  <c:v>30.052502230000002</c:v>
                </c:pt>
                <c:pt idx="19">
                  <c:v>43.230159279999903</c:v>
                </c:pt>
                <c:pt idx="20">
                  <c:v>69.392383811000002</c:v>
                </c:pt>
                <c:pt idx="21">
                  <c:v>33.039114673999997</c:v>
                </c:pt>
                <c:pt idx="22">
                  <c:v>65.745658194000001</c:v>
                </c:pt>
                <c:pt idx="23">
                  <c:v>77.848765477000001</c:v>
                </c:pt>
                <c:pt idx="24">
                  <c:v>44.948394055000001</c:v>
                </c:pt>
                <c:pt idx="25">
                  <c:v>70.678183762999893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267-4563-9DDC-3C5D9E7BB92E}"/>
            </c:ext>
          </c:extLst>
        </c:ser>
        <c:ser>
          <c:idx val="2"/>
          <c:order val="2"/>
          <c:tx>
            <c:strRef>
              <c:f>'Figure 25'!$B$17</c:f>
              <c:strCache>
                <c:ptCount val="1"/>
                <c:pt idx="0">
                  <c:v>10th - 90th percentile range</c:v>
                </c:pt>
              </c:strCache>
            </c:strRef>
          </c:tx>
          <c:spPr>
            <a:solidFill>
              <a:schemeClr val="accent3"/>
            </a:solidFill>
            <a:ln w="25400">
              <a:noFill/>
            </a:ln>
            <a:effectLst/>
          </c:spPr>
          <c:cat>
            <c:numRef>
              <c:f>'Figure 25'!$D$5:$AC$5</c:f>
              <c:numCache>
                <c:formatCode>General</c:formatCode>
                <c:ptCount val="2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</c:numCache>
            </c:numRef>
          </c:cat>
          <c:val>
            <c:numRef>
              <c:f>'Figure 25'!$D$17:$AC$17</c:f>
              <c:numCache>
                <c:formatCode>General</c:formatCode>
                <c:ptCount val="26"/>
                <c:pt idx="5">
                  <c:v>133.09992148999902</c:v>
                </c:pt>
                <c:pt idx="6">
                  <c:v>112.67256974999999</c:v>
                </c:pt>
                <c:pt idx="7">
                  <c:v>107.18359535</c:v>
                </c:pt>
                <c:pt idx="8">
                  <c:v>118.63162184000001</c:v>
                </c:pt>
                <c:pt idx="9">
                  <c:v>37.658356866999995</c:v>
                </c:pt>
                <c:pt idx="10">
                  <c:v>70.31873766199999</c:v>
                </c:pt>
                <c:pt idx="11">
                  <c:v>40.989047209999903</c:v>
                </c:pt>
                <c:pt idx="12">
                  <c:v>188.43249626000008</c:v>
                </c:pt>
                <c:pt idx="13">
                  <c:v>98.552106419998992</c:v>
                </c:pt>
                <c:pt idx="14">
                  <c:v>138.70943028999898</c:v>
                </c:pt>
                <c:pt idx="15">
                  <c:v>143.60888421999999</c:v>
                </c:pt>
                <c:pt idx="16">
                  <c:v>164.75904634</c:v>
                </c:pt>
                <c:pt idx="17">
                  <c:v>117.17943220500001</c:v>
                </c:pt>
                <c:pt idx="18">
                  <c:v>145.62297507</c:v>
                </c:pt>
                <c:pt idx="19">
                  <c:v>147.17446446000011</c:v>
                </c:pt>
                <c:pt idx="20">
                  <c:v>223.23141827000001</c:v>
                </c:pt>
                <c:pt idx="21">
                  <c:v>138.16384841000001</c:v>
                </c:pt>
                <c:pt idx="22">
                  <c:v>211.90712810999901</c:v>
                </c:pt>
                <c:pt idx="23">
                  <c:v>250.60093584000001</c:v>
                </c:pt>
                <c:pt idx="24">
                  <c:v>191.82399289</c:v>
                </c:pt>
                <c:pt idx="25">
                  <c:v>196.25452932000013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267-4563-9DDC-3C5D9E7BB9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01832400"/>
        <c:axId val="301832880"/>
      </c:areaChart>
      <c:scatterChart>
        <c:scatterStyle val="lineMarker"/>
        <c:varyColors val="0"/>
        <c:ser>
          <c:idx val="0"/>
          <c:order val="0"/>
          <c:tx>
            <c:strRef>
              <c:f>'Figure 25'!$B$14</c:f>
              <c:strCache>
                <c:ptCount val="1"/>
                <c:pt idx="0">
                  <c:v>mean</c:v>
                </c:pt>
              </c:strCache>
            </c:strRef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yVal>
            <c:numRef>
              <c:f>'Figure 25'!$D$14:$AC$14</c:f>
              <c:numCache>
                <c:formatCode>General</c:formatCode>
                <c:ptCount val="26"/>
                <c:pt idx="5">
                  <c:v>121.53793657999999</c:v>
                </c:pt>
                <c:pt idx="6">
                  <c:v>101.41648136000001</c:v>
                </c:pt>
                <c:pt idx="7">
                  <c:v>96.81435209</c:v>
                </c:pt>
                <c:pt idx="8">
                  <c:v>95.560451629999903</c:v>
                </c:pt>
                <c:pt idx="9">
                  <c:v>43.881806409999903</c:v>
                </c:pt>
                <c:pt idx="10">
                  <c:v>48.368788950000003</c:v>
                </c:pt>
                <c:pt idx="11">
                  <c:v>53.663391489999903</c:v>
                </c:pt>
                <c:pt idx="12">
                  <c:v>117.31041793599999</c:v>
                </c:pt>
                <c:pt idx="13">
                  <c:v>76.010492321000001</c:v>
                </c:pt>
                <c:pt idx="14">
                  <c:v>120.967842179999</c:v>
                </c:pt>
                <c:pt idx="15">
                  <c:v>119.297298505999</c:v>
                </c:pt>
                <c:pt idx="16">
                  <c:v>170.054848021</c:v>
                </c:pt>
                <c:pt idx="17">
                  <c:v>82.662309191999995</c:v>
                </c:pt>
                <c:pt idx="18">
                  <c:v>93.493795390000002</c:v>
                </c:pt>
                <c:pt idx="19">
                  <c:v>119.76268263999999</c:v>
                </c:pt>
                <c:pt idx="20">
                  <c:v>188.59332758099899</c:v>
                </c:pt>
                <c:pt idx="21">
                  <c:v>98.922872014000006</c:v>
                </c:pt>
                <c:pt idx="22">
                  <c:v>151.76814890399999</c:v>
                </c:pt>
                <c:pt idx="23">
                  <c:v>181.555294917</c:v>
                </c:pt>
                <c:pt idx="24">
                  <c:v>137.609215745</c:v>
                </c:pt>
                <c:pt idx="25">
                  <c:v>170.58935858300001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267-4563-9DDC-3C5D9E7BB9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01832400"/>
        <c:axId val="301832880"/>
      </c:scatterChart>
      <c:catAx>
        <c:axId val="30183240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1832880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301832880"/>
        <c:scaling>
          <c:orientation val="minMax"/>
          <c:max val="3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/>
                  <a:t>$/MWh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1832400"/>
        <c:crosses val="autoZero"/>
        <c:crossBetween val="midCat"/>
        <c:majorUnit val="100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'Figure 25'!$A$18</c:f>
          <c:strCache>
            <c:ptCount val="1"/>
            <c:pt idx="0">
              <c:v>MadeInAotearoa</c:v>
            </c:pt>
          </c:strCache>
        </c:strRef>
      </c:tx>
      <c:layout>
        <c:manualLayout>
          <c:xMode val="edge"/>
          <c:yMode val="edge"/>
          <c:x val="0.13774452220908717"/>
          <c:y val="0.1468683504487001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095033240134626"/>
          <c:y val="0.13036725931005208"/>
          <c:w val="0.81607360472497947"/>
          <c:h val="0.66921560464318963"/>
        </c:manualLayout>
      </c:layout>
      <c:areaChart>
        <c:grouping val="stacked"/>
        <c:varyColors val="0"/>
        <c:ser>
          <c:idx val="1"/>
          <c:order val="1"/>
          <c:tx>
            <c:strRef>
              <c:f>'Figure 25'!$B$19</c:f>
              <c:strCache>
                <c:ptCount val="1"/>
                <c:pt idx="0">
                  <c:v>P10</c:v>
                </c:pt>
              </c:strCache>
            </c:strRef>
          </c:tx>
          <c:spPr>
            <a:noFill/>
            <a:ln w="25400">
              <a:noFill/>
            </a:ln>
            <a:effectLst/>
          </c:spPr>
          <c:cat>
            <c:numRef>
              <c:f>'Figure 25'!$D$5:$AC$5</c:f>
              <c:numCache>
                <c:formatCode>General</c:formatCode>
                <c:ptCount val="2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</c:numCache>
            </c:numRef>
          </c:cat>
          <c:val>
            <c:numRef>
              <c:f>'Figure 25'!$D$19:$AC$19</c:f>
              <c:numCache>
                <c:formatCode>General</c:formatCode>
                <c:ptCount val="26"/>
                <c:pt idx="4">
                  <c:v>128.63161002999999</c:v>
                </c:pt>
                <c:pt idx="5">
                  <c:v>58.795412389999903</c:v>
                </c:pt>
                <c:pt idx="6">
                  <c:v>66.902243100000007</c:v>
                </c:pt>
                <c:pt idx="7">
                  <c:v>57.005650459999998</c:v>
                </c:pt>
                <c:pt idx="8">
                  <c:v>49.923004259999999</c:v>
                </c:pt>
                <c:pt idx="9">
                  <c:v>71.658547679999998</c:v>
                </c:pt>
                <c:pt idx="10">
                  <c:v>55.402982369999997</c:v>
                </c:pt>
                <c:pt idx="11">
                  <c:v>61.388439499999997</c:v>
                </c:pt>
                <c:pt idx="12">
                  <c:v>34.144185139000001</c:v>
                </c:pt>
                <c:pt idx="13">
                  <c:v>28.703494238999902</c:v>
                </c:pt>
                <c:pt idx="14">
                  <c:v>28.714971260999999</c:v>
                </c:pt>
                <c:pt idx="15">
                  <c:v>29.636534417</c:v>
                </c:pt>
                <c:pt idx="16">
                  <c:v>36.864768869999999</c:v>
                </c:pt>
                <c:pt idx="17">
                  <c:v>33.181033509999999</c:v>
                </c:pt>
                <c:pt idx="18">
                  <c:v>46.177043679999997</c:v>
                </c:pt>
                <c:pt idx="19">
                  <c:v>29.128726390000001</c:v>
                </c:pt>
                <c:pt idx="20">
                  <c:v>34.069983200000003</c:v>
                </c:pt>
                <c:pt idx="21">
                  <c:v>32.230670590000003</c:v>
                </c:pt>
                <c:pt idx="22">
                  <c:v>51.64735108</c:v>
                </c:pt>
                <c:pt idx="23">
                  <c:v>58.9193864</c:v>
                </c:pt>
                <c:pt idx="24">
                  <c:v>80.423827959999997</c:v>
                </c:pt>
                <c:pt idx="25">
                  <c:v>53.88861541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267-4563-9DDC-3C5D9E7BB92E}"/>
            </c:ext>
          </c:extLst>
        </c:ser>
        <c:ser>
          <c:idx val="2"/>
          <c:order val="2"/>
          <c:tx>
            <c:strRef>
              <c:f>'Figure 25'!$B$21</c:f>
              <c:strCache>
                <c:ptCount val="1"/>
                <c:pt idx="0">
                  <c:v>10th - 90th percentile range</c:v>
                </c:pt>
              </c:strCache>
            </c:strRef>
          </c:tx>
          <c:spPr>
            <a:solidFill>
              <a:schemeClr val="accent3"/>
            </a:solidFill>
            <a:ln w="25400">
              <a:noFill/>
            </a:ln>
            <a:effectLst/>
          </c:spPr>
          <c:cat>
            <c:numRef>
              <c:f>'Figure 25'!$D$5:$AC$5</c:f>
              <c:numCache>
                <c:formatCode>General</c:formatCode>
                <c:ptCount val="2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</c:numCache>
            </c:numRef>
          </c:cat>
          <c:val>
            <c:numRef>
              <c:f>'Figure 25'!$D$21:$AC$21</c:f>
              <c:numCache>
                <c:formatCode>General</c:formatCode>
                <c:ptCount val="26"/>
                <c:pt idx="5">
                  <c:v>123.53893394000008</c:v>
                </c:pt>
                <c:pt idx="6">
                  <c:v>114.28427026999999</c:v>
                </c:pt>
                <c:pt idx="7">
                  <c:v>112.55812238999999</c:v>
                </c:pt>
                <c:pt idx="8">
                  <c:v>128.16086260999901</c:v>
                </c:pt>
                <c:pt idx="9">
                  <c:v>123.7837165</c:v>
                </c:pt>
                <c:pt idx="10">
                  <c:v>105.30388902000001</c:v>
                </c:pt>
                <c:pt idx="11">
                  <c:v>113.84088969999999</c:v>
                </c:pt>
                <c:pt idx="12">
                  <c:v>171.96846341099999</c:v>
                </c:pt>
                <c:pt idx="13">
                  <c:v>166.0179711210001</c:v>
                </c:pt>
                <c:pt idx="14">
                  <c:v>135.979048078999</c:v>
                </c:pt>
                <c:pt idx="15">
                  <c:v>151.88973025299998</c:v>
                </c:pt>
                <c:pt idx="16">
                  <c:v>194.16639762</c:v>
                </c:pt>
                <c:pt idx="17">
                  <c:v>256.04165362999998</c:v>
                </c:pt>
                <c:pt idx="18">
                  <c:v>465.59335023</c:v>
                </c:pt>
                <c:pt idx="19">
                  <c:v>287.61430532000003</c:v>
                </c:pt>
                <c:pt idx="20">
                  <c:v>135.85540686000002</c:v>
                </c:pt>
                <c:pt idx="21">
                  <c:v>116.97841876</c:v>
                </c:pt>
                <c:pt idx="22">
                  <c:v>105.122799759999</c:v>
                </c:pt>
                <c:pt idx="23">
                  <c:v>163.4373276</c:v>
                </c:pt>
                <c:pt idx="24">
                  <c:v>289.10197041999902</c:v>
                </c:pt>
                <c:pt idx="25">
                  <c:v>217.44655065000001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267-4563-9DDC-3C5D9E7BB9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01832400"/>
        <c:axId val="301832880"/>
      </c:areaChart>
      <c:scatterChart>
        <c:scatterStyle val="lineMarker"/>
        <c:varyColors val="0"/>
        <c:ser>
          <c:idx val="0"/>
          <c:order val="0"/>
          <c:tx>
            <c:strRef>
              <c:f>'Figure 25'!$B$18</c:f>
              <c:strCache>
                <c:ptCount val="1"/>
                <c:pt idx="0">
                  <c:v>mean</c:v>
                </c:pt>
              </c:strCache>
            </c:strRef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yVal>
            <c:numRef>
              <c:f>'Figure 25'!$D$18:$AC$18</c:f>
              <c:numCache>
                <c:formatCode>General</c:formatCode>
                <c:ptCount val="26"/>
                <c:pt idx="5">
                  <c:v>128.63161002999999</c:v>
                </c:pt>
                <c:pt idx="6">
                  <c:v>122.85287697</c:v>
                </c:pt>
                <c:pt idx="7">
                  <c:v>101.18939716</c:v>
                </c:pt>
                <c:pt idx="8">
                  <c:v>103.23914450999899</c:v>
                </c:pt>
                <c:pt idx="9">
                  <c:v>137.59231227999999</c:v>
                </c:pt>
                <c:pt idx="10">
                  <c:v>115.18598655</c:v>
                </c:pt>
                <c:pt idx="11">
                  <c:v>115.29581751000001</c:v>
                </c:pt>
                <c:pt idx="12">
                  <c:v>130.28161804999999</c:v>
                </c:pt>
                <c:pt idx="13">
                  <c:v>110.39872554999999</c:v>
                </c:pt>
                <c:pt idx="14">
                  <c:v>70.117330949999996</c:v>
                </c:pt>
                <c:pt idx="15">
                  <c:v>109.581888519999</c:v>
                </c:pt>
                <c:pt idx="16">
                  <c:v>111.00471623999999</c:v>
                </c:pt>
                <c:pt idx="17">
                  <c:v>145.48946684000001</c:v>
                </c:pt>
                <c:pt idx="18">
                  <c:v>204.44430041000001</c:v>
                </c:pt>
                <c:pt idx="19">
                  <c:v>114.96266315</c:v>
                </c:pt>
                <c:pt idx="20">
                  <c:v>103.05479004999999</c:v>
                </c:pt>
                <c:pt idx="21">
                  <c:v>85.388737339999906</c:v>
                </c:pt>
                <c:pt idx="22">
                  <c:v>95.033290179999995</c:v>
                </c:pt>
                <c:pt idx="23">
                  <c:v>132.59922230000001</c:v>
                </c:pt>
                <c:pt idx="24">
                  <c:v>179.38139358000001</c:v>
                </c:pt>
                <c:pt idx="25">
                  <c:v>135.76786175999999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267-4563-9DDC-3C5D9E7BB9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01832400"/>
        <c:axId val="301832880"/>
      </c:scatterChart>
      <c:catAx>
        <c:axId val="30183240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1832880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301832880"/>
        <c:scaling>
          <c:orientation val="minMax"/>
          <c:max val="3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/>
                  <a:t>$/MWh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1832400"/>
        <c:crosses val="autoZero"/>
        <c:crossBetween val="midCat"/>
        <c:majorUnit val="100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'Figure 25'!$A$10</c:f>
          <c:strCache>
            <c:ptCount val="1"/>
            <c:pt idx="0">
              <c:v>AotearoaIntelligence</c:v>
            </c:pt>
          </c:strCache>
        </c:strRef>
      </c:tx>
      <c:layout>
        <c:manualLayout>
          <c:xMode val="edge"/>
          <c:yMode val="edge"/>
          <c:x val="0.13774452220908717"/>
          <c:y val="0.1468683504487001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095033240134626"/>
          <c:y val="0.13036725931005208"/>
          <c:w val="0.81607360472497947"/>
          <c:h val="0.55740987322827706"/>
        </c:manualLayout>
      </c:layout>
      <c:areaChart>
        <c:grouping val="stacked"/>
        <c:varyColors val="0"/>
        <c:ser>
          <c:idx val="1"/>
          <c:order val="1"/>
          <c:tx>
            <c:strRef>
              <c:f>'Figure 25'!$B$11</c:f>
              <c:strCache>
                <c:ptCount val="1"/>
                <c:pt idx="0">
                  <c:v>P10</c:v>
                </c:pt>
              </c:strCache>
            </c:strRef>
          </c:tx>
          <c:spPr>
            <a:noFill/>
            <a:ln w="25400">
              <a:noFill/>
            </a:ln>
            <a:effectLst/>
          </c:spPr>
          <c:cat>
            <c:numRef>
              <c:f>'Figure 25'!$D$5:$AC$5</c:f>
              <c:numCache>
                <c:formatCode>General</c:formatCode>
                <c:ptCount val="2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</c:numCache>
            </c:numRef>
          </c:cat>
          <c:val>
            <c:numRef>
              <c:f>'Figure 25'!$D$11:$AC$11</c:f>
              <c:numCache>
                <c:formatCode>General</c:formatCode>
                <c:ptCount val="26"/>
                <c:pt idx="4">
                  <c:v>109.310612604402</c:v>
                </c:pt>
                <c:pt idx="5">
                  <c:v>46.086780414133202</c:v>
                </c:pt>
                <c:pt idx="6">
                  <c:v>78.727574140452802</c:v>
                </c:pt>
                <c:pt idx="7">
                  <c:v>56.2043248679743</c:v>
                </c:pt>
                <c:pt idx="8">
                  <c:v>48.778355131983801</c:v>
                </c:pt>
                <c:pt idx="9">
                  <c:v>43.8287530534148</c:v>
                </c:pt>
                <c:pt idx="10">
                  <c:v>55.228228198727003</c:v>
                </c:pt>
                <c:pt idx="11">
                  <c:v>49.321238401676602</c:v>
                </c:pt>
                <c:pt idx="12">
                  <c:v>39.429096911070602</c:v>
                </c:pt>
                <c:pt idx="13">
                  <c:v>32.122549192589297</c:v>
                </c:pt>
                <c:pt idx="14">
                  <c:v>35.243487293759401</c:v>
                </c:pt>
                <c:pt idx="15">
                  <c:v>35.263912625912802</c:v>
                </c:pt>
                <c:pt idx="16">
                  <c:v>52.6162573510993</c:v>
                </c:pt>
                <c:pt idx="17">
                  <c:v>47.793021272312501</c:v>
                </c:pt>
                <c:pt idx="18">
                  <c:v>50.7082621736213</c:v>
                </c:pt>
                <c:pt idx="19">
                  <c:v>58.604802660335103</c:v>
                </c:pt>
                <c:pt idx="20">
                  <c:v>40.370614786644602</c:v>
                </c:pt>
                <c:pt idx="21">
                  <c:v>55.7151425033232</c:v>
                </c:pt>
                <c:pt idx="22">
                  <c:v>65.105317829370705</c:v>
                </c:pt>
                <c:pt idx="23">
                  <c:v>53.625991158804702</c:v>
                </c:pt>
                <c:pt idx="24">
                  <c:v>51.764945802752102</c:v>
                </c:pt>
                <c:pt idx="25">
                  <c:v>72.054077797062902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267-4563-9DDC-3C5D9E7BB92E}"/>
            </c:ext>
          </c:extLst>
        </c:ser>
        <c:ser>
          <c:idx val="2"/>
          <c:order val="2"/>
          <c:tx>
            <c:strRef>
              <c:f>'Figure 25'!$B$13</c:f>
              <c:strCache>
                <c:ptCount val="1"/>
                <c:pt idx="0">
                  <c:v>10th - 90th percentile range</c:v>
                </c:pt>
              </c:strCache>
            </c:strRef>
          </c:tx>
          <c:spPr>
            <a:solidFill>
              <a:schemeClr val="accent3"/>
            </a:solidFill>
            <a:ln w="25400">
              <a:noFill/>
            </a:ln>
            <a:effectLst/>
          </c:spPr>
          <c:cat>
            <c:numRef>
              <c:f>'Figure 25'!$D$5:$AC$5</c:f>
              <c:numCache>
                <c:formatCode>General</c:formatCode>
                <c:ptCount val="2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</c:numCache>
            </c:numRef>
          </c:cat>
          <c:val>
            <c:numRef>
              <c:f>'Figure 25'!$D$13:$AC$13</c:f>
              <c:numCache>
                <c:formatCode>General</c:formatCode>
                <c:ptCount val="26"/>
                <c:pt idx="5">
                  <c:v>118.0958617774058</c:v>
                </c:pt>
                <c:pt idx="6">
                  <c:v>105.37265587088719</c:v>
                </c:pt>
                <c:pt idx="7">
                  <c:v>95.815191271503693</c:v>
                </c:pt>
                <c:pt idx="8">
                  <c:v>131.74276923294221</c:v>
                </c:pt>
                <c:pt idx="9">
                  <c:v>124.0658933927572</c:v>
                </c:pt>
                <c:pt idx="10">
                  <c:v>107.47261825864499</c:v>
                </c:pt>
                <c:pt idx="11">
                  <c:v>102.7162213585074</c:v>
                </c:pt>
                <c:pt idx="12">
                  <c:v>146.68564494326438</c:v>
                </c:pt>
                <c:pt idx="13">
                  <c:v>105.43855887058069</c:v>
                </c:pt>
                <c:pt idx="14">
                  <c:v>89.577823989913597</c:v>
                </c:pt>
                <c:pt idx="15">
                  <c:v>108.87033908013518</c:v>
                </c:pt>
                <c:pt idx="16">
                  <c:v>119.24078322483268</c:v>
                </c:pt>
                <c:pt idx="17">
                  <c:v>95.418443681366512</c:v>
                </c:pt>
                <c:pt idx="18">
                  <c:v>127.69775541586969</c:v>
                </c:pt>
                <c:pt idx="19">
                  <c:v>180.5111839480509</c:v>
                </c:pt>
                <c:pt idx="20">
                  <c:v>88.196278543049402</c:v>
                </c:pt>
                <c:pt idx="21">
                  <c:v>100.42930701142981</c:v>
                </c:pt>
                <c:pt idx="22">
                  <c:v>73.400371087102286</c:v>
                </c:pt>
                <c:pt idx="23">
                  <c:v>79.382411417578282</c:v>
                </c:pt>
                <c:pt idx="24">
                  <c:v>107.12290098589389</c:v>
                </c:pt>
                <c:pt idx="25">
                  <c:v>100.1305643857231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267-4563-9DDC-3C5D9E7BB9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01832400"/>
        <c:axId val="301832880"/>
      </c:areaChart>
      <c:scatterChart>
        <c:scatterStyle val="lineMarker"/>
        <c:varyColors val="0"/>
        <c:ser>
          <c:idx val="0"/>
          <c:order val="0"/>
          <c:tx>
            <c:strRef>
              <c:f>'Figure 25'!$B$10</c:f>
              <c:strCache>
                <c:ptCount val="1"/>
                <c:pt idx="0">
                  <c:v>mean</c:v>
                </c:pt>
              </c:strCache>
            </c:strRef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yVal>
            <c:numRef>
              <c:f>'Figure 25'!$D$10:$AC$10</c:f>
              <c:numCache>
                <c:formatCode>General</c:formatCode>
                <c:ptCount val="26"/>
                <c:pt idx="5">
                  <c:v>109.310612604402</c:v>
                </c:pt>
                <c:pt idx="6">
                  <c:v>126.04395826348799</c:v>
                </c:pt>
                <c:pt idx="7">
                  <c:v>95.464243251232702</c:v>
                </c:pt>
                <c:pt idx="8">
                  <c:v>104.11825219941301</c:v>
                </c:pt>
                <c:pt idx="9">
                  <c:v>105.656266016606</c:v>
                </c:pt>
                <c:pt idx="10">
                  <c:v>104.67274304956</c:v>
                </c:pt>
                <c:pt idx="11">
                  <c:v>96.821317454666698</c:v>
                </c:pt>
                <c:pt idx="12">
                  <c:v>105.526316220735</c:v>
                </c:pt>
                <c:pt idx="13">
                  <c:v>77.8503483190227</c:v>
                </c:pt>
                <c:pt idx="14">
                  <c:v>77.325513762531699</c:v>
                </c:pt>
                <c:pt idx="15">
                  <c:v>74.604637143572504</c:v>
                </c:pt>
                <c:pt idx="16">
                  <c:v>101.487354026741</c:v>
                </c:pt>
                <c:pt idx="17">
                  <c:v>93.4887330264215</c:v>
                </c:pt>
                <c:pt idx="18">
                  <c:v>99.2069164315118</c:v>
                </c:pt>
                <c:pt idx="19">
                  <c:v>135.02006455075201</c:v>
                </c:pt>
                <c:pt idx="20">
                  <c:v>78.228329803572706</c:v>
                </c:pt>
                <c:pt idx="21">
                  <c:v>98.721669475659198</c:v>
                </c:pt>
                <c:pt idx="22">
                  <c:v>97.343822514494505</c:v>
                </c:pt>
                <c:pt idx="23">
                  <c:v>98.631757914390604</c:v>
                </c:pt>
                <c:pt idx="24">
                  <c:v>101.52396209494999</c:v>
                </c:pt>
                <c:pt idx="25">
                  <c:v>117.12573159847599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267-4563-9DDC-3C5D9E7BB9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01832400"/>
        <c:axId val="301832880"/>
      </c:scatterChart>
      <c:catAx>
        <c:axId val="30183240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1832880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301832880"/>
        <c:scaling>
          <c:orientation val="minMax"/>
          <c:max val="3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/>
                  <a:t>$/MWh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1832400"/>
        <c:crosses val="autoZero"/>
        <c:crossBetween val="midCat"/>
        <c:majorUnit val="100"/>
      </c:valAx>
      <c:spPr>
        <a:noFill/>
        <a:ln>
          <a:noFill/>
        </a:ln>
        <a:effectLst/>
      </c:spPr>
    </c:plotArea>
    <c:legend>
      <c:legendPos val="r"/>
      <c:legendEntry>
        <c:idx val="1"/>
        <c:delete val="1"/>
      </c:legendEntry>
      <c:layout>
        <c:manualLayout>
          <c:xMode val="edge"/>
          <c:yMode val="edge"/>
          <c:x val="0.18175912750983636"/>
          <c:y val="0.84053393784664143"/>
          <c:w val="0.59478292427951573"/>
          <c:h val="0.1581026058631921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676032014960215"/>
          <c:y val="6.5687645687645707E-2"/>
          <c:w val="0.83848279198735043"/>
          <c:h val="0.7320879629629629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PatchworkNation!$A$130</c:f>
              <c:strCache>
                <c:ptCount val="1"/>
                <c:pt idx="0">
                  <c:v>IPPU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cat>
            <c:numRef>
              <c:f>PatchworkNation!$D$129:$AC$129</c:f>
              <c:numCache>
                <c:formatCode>General</c:formatCode>
                <c:ptCount val="2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</c:numCache>
            </c:numRef>
          </c:cat>
          <c:val>
            <c:numRef>
              <c:f>PatchworkNation!$D$130:$AC$130</c:f>
              <c:numCache>
                <c:formatCode>_ * #,##0.000_ ;_ * \-#,##0.000_ ;_ * ""\-""??_ ;_ @_ </c:formatCode>
                <c:ptCount val="26"/>
                <c:pt idx="0">
                  <c:v>3.8000692787869839</c:v>
                </c:pt>
                <c:pt idx="1">
                  <c:v>3.7662323166308065</c:v>
                </c:pt>
                <c:pt idx="2">
                  <c:v>2.9922042887592166</c:v>
                </c:pt>
                <c:pt idx="3">
                  <c:v>2.9616526994257377</c:v>
                </c:pt>
                <c:pt idx="4">
                  <c:v>2.9485037743360705</c:v>
                </c:pt>
                <c:pt idx="5">
                  <c:v>2.9255895093043125</c:v>
                </c:pt>
                <c:pt idx="6">
                  <c:v>2.8872868520237409</c:v>
                </c:pt>
                <c:pt idx="7">
                  <c:v>2.8638852227935483</c:v>
                </c:pt>
                <c:pt idx="8">
                  <c:v>2.8233686515598651</c:v>
                </c:pt>
                <c:pt idx="9">
                  <c:v>2.7844282681184942</c:v>
                </c:pt>
                <c:pt idx="10">
                  <c:v>2.7362298318113174</c:v>
                </c:pt>
                <c:pt idx="11">
                  <c:v>2.7136642190312816</c:v>
                </c:pt>
                <c:pt idx="12">
                  <c:v>2.6938970327514391</c:v>
                </c:pt>
                <c:pt idx="13">
                  <c:v>2.6681813183024228</c:v>
                </c:pt>
                <c:pt idx="14">
                  <c:v>2.6549375491047273</c:v>
                </c:pt>
                <c:pt idx="15">
                  <c:v>2.6192223868189122</c:v>
                </c:pt>
                <c:pt idx="16">
                  <c:v>2.5875424679718591</c:v>
                </c:pt>
                <c:pt idx="17">
                  <c:v>2.5584784460886718</c:v>
                </c:pt>
                <c:pt idx="18">
                  <c:v>2.5420928156431377</c:v>
                </c:pt>
                <c:pt idx="19">
                  <c:v>2.5179580179513548</c:v>
                </c:pt>
                <c:pt idx="20">
                  <c:v>2.4970750716240029</c:v>
                </c:pt>
                <c:pt idx="21">
                  <c:v>2.4725662194784359</c:v>
                </c:pt>
                <c:pt idx="22">
                  <c:v>2.4500338976254565</c:v>
                </c:pt>
                <c:pt idx="23">
                  <c:v>2.4281824031874732</c:v>
                </c:pt>
                <c:pt idx="24">
                  <c:v>2.4071735563908727</c:v>
                </c:pt>
                <c:pt idx="25">
                  <c:v>2.4030319010888843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10-45B3-A042-2E64CBC332B4}"/>
            </c:ext>
          </c:extLst>
        </c:ser>
        <c:ser>
          <c:idx val="1"/>
          <c:order val="1"/>
          <c:tx>
            <c:strRef>
              <c:f>PatchworkNation!$A$131</c:f>
              <c:strCache>
                <c:ptCount val="1"/>
                <c:pt idx="0">
                  <c:v>Energy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PatchworkNation!$D$129:$AC$129</c:f>
              <c:numCache>
                <c:formatCode>General</c:formatCode>
                <c:ptCount val="2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</c:numCache>
            </c:numRef>
          </c:cat>
          <c:val>
            <c:numRef>
              <c:f>PatchworkNation!$D$131:$AC$131</c:f>
              <c:numCache>
                <c:formatCode>_ * #,##0.000_ ;_ * \-#,##0.000_ ;_ * ""\-""??_ ;_ @_ </c:formatCode>
                <c:ptCount val="26"/>
                <c:pt idx="0">
                  <c:v>24.660365537366314</c:v>
                </c:pt>
                <c:pt idx="1">
                  <c:v>24.323552319213345</c:v>
                </c:pt>
                <c:pt idx="2">
                  <c:v>23.525683584487499</c:v>
                </c:pt>
                <c:pt idx="3">
                  <c:v>23.62359337657951</c:v>
                </c:pt>
                <c:pt idx="4">
                  <c:v>23.837640450736558</c:v>
                </c:pt>
                <c:pt idx="5">
                  <c:v>23.962436932084163</c:v>
                </c:pt>
                <c:pt idx="6">
                  <c:v>23.733940700674523</c:v>
                </c:pt>
                <c:pt idx="7">
                  <c:v>23.579339596841518</c:v>
                </c:pt>
                <c:pt idx="8">
                  <c:v>23.540908536915886</c:v>
                </c:pt>
                <c:pt idx="9">
                  <c:v>23.37188340848034</c:v>
                </c:pt>
                <c:pt idx="10">
                  <c:v>22.837657587227575</c:v>
                </c:pt>
                <c:pt idx="11">
                  <c:v>22.406073280679905</c:v>
                </c:pt>
                <c:pt idx="12">
                  <c:v>21.900303592363343</c:v>
                </c:pt>
                <c:pt idx="13">
                  <c:v>21.259343209752792</c:v>
                </c:pt>
                <c:pt idx="14">
                  <c:v>20.778535216821762</c:v>
                </c:pt>
                <c:pt idx="15">
                  <c:v>20.216784640803912</c:v>
                </c:pt>
                <c:pt idx="16">
                  <c:v>19.71298977308998</c:v>
                </c:pt>
                <c:pt idx="17">
                  <c:v>19.150232067154697</c:v>
                </c:pt>
                <c:pt idx="18">
                  <c:v>18.645548358131446</c:v>
                </c:pt>
                <c:pt idx="19">
                  <c:v>18.092734126250914</c:v>
                </c:pt>
                <c:pt idx="20">
                  <c:v>17.465123238112568</c:v>
                </c:pt>
                <c:pt idx="21">
                  <c:v>17.020367889950098</c:v>
                </c:pt>
                <c:pt idx="22">
                  <c:v>16.527722396367416</c:v>
                </c:pt>
                <c:pt idx="23">
                  <c:v>15.914851623341626</c:v>
                </c:pt>
                <c:pt idx="24">
                  <c:v>15.491541991428559</c:v>
                </c:pt>
                <c:pt idx="25">
                  <c:v>15.097698290894833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210-45B3-A042-2E64CBC332B4}"/>
            </c:ext>
          </c:extLst>
        </c:ser>
        <c:ser>
          <c:idx val="2"/>
          <c:order val="2"/>
          <c:tx>
            <c:strRef>
              <c:f>PatchworkNation!$A$132</c:f>
              <c:strCache>
                <c:ptCount val="1"/>
                <c:pt idx="0">
                  <c:v>Agriculture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numRef>
              <c:f>PatchworkNation!$D$129:$AC$129</c:f>
              <c:numCache>
                <c:formatCode>General</c:formatCode>
                <c:ptCount val="2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</c:numCache>
            </c:numRef>
          </c:cat>
          <c:val>
            <c:numRef>
              <c:f>PatchworkNation!$D$132:$AC$132</c:f>
              <c:numCache>
                <c:formatCode>_ * #,##0.000_ ;_ * \-#,##0.000_ ;_ * ""\-""??_ ;_ @_ </c:formatCode>
                <c:ptCount val="26"/>
                <c:pt idx="0">
                  <c:v>7.256062</c:v>
                </c:pt>
                <c:pt idx="1">
                  <c:v>7.2488340000000004</c:v>
                </c:pt>
                <c:pt idx="2">
                  <c:v>7.2540240000000002</c:v>
                </c:pt>
                <c:pt idx="3">
                  <c:v>7.2763840000000002</c:v>
                </c:pt>
                <c:pt idx="4">
                  <c:v>7.2888830000000002</c:v>
                </c:pt>
                <c:pt idx="5">
                  <c:v>7.2620500000000003</c:v>
                </c:pt>
                <c:pt idx="6">
                  <c:v>7.236497</c:v>
                </c:pt>
                <c:pt idx="7">
                  <c:v>7.218718</c:v>
                </c:pt>
                <c:pt idx="8">
                  <c:v>7.1848960000000002</c:v>
                </c:pt>
                <c:pt idx="9">
                  <c:v>7.1554950000000002</c:v>
                </c:pt>
                <c:pt idx="10">
                  <c:v>7.1257999999999999</c:v>
                </c:pt>
                <c:pt idx="11">
                  <c:v>7.0581490000000002</c:v>
                </c:pt>
                <c:pt idx="12">
                  <c:v>6.9232630000000004</c:v>
                </c:pt>
                <c:pt idx="13">
                  <c:v>6.9157149999999996</c:v>
                </c:pt>
                <c:pt idx="14">
                  <c:v>6.9075790000000001</c:v>
                </c:pt>
                <c:pt idx="15">
                  <c:v>6.9019729999999999</c:v>
                </c:pt>
                <c:pt idx="16">
                  <c:v>6.8968930000000004</c:v>
                </c:pt>
                <c:pt idx="17">
                  <c:v>6.8895530000000003</c:v>
                </c:pt>
                <c:pt idx="18">
                  <c:v>6.8818060000000001</c:v>
                </c:pt>
                <c:pt idx="19">
                  <c:v>6.8734780000000004</c:v>
                </c:pt>
                <c:pt idx="20">
                  <c:v>6.8678540000000003</c:v>
                </c:pt>
                <c:pt idx="21">
                  <c:v>6.8640480000000004</c:v>
                </c:pt>
                <c:pt idx="22">
                  <c:v>6.8598569999999999</c:v>
                </c:pt>
                <c:pt idx="23">
                  <c:v>6.8552160000000004</c:v>
                </c:pt>
                <c:pt idx="24">
                  <c:v>6.8492249999999997</c:v>
                </c:pt>
                <c:pt idx="25">
                  <c:v>6.842244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210-45B3-A042-2E64CBC332B4}"/>
            </c:ext>
          </c:extLst>
        </c:ser>
        <c:ser>
          <c:idx val="3"/>
          <c:order val="3"/>
          <c:tx>
            <c:strRef>
              <c:f>PatchworkNation!$A$133</c:f>
              <c:strCache>
                <c:ptCount val="1"/>
                <c:pt idx="0">
                  <c:v>Waste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numRef>
              <c:f>PatchworkNation!$D$129:$AC$129</c:f>
              <c:numCache>
                <c:formatCode>General</c:formatCode>
                <c:ptCount val="2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</c:numCache>
            </c:numRef>
          </c:cat>
          <c:val>
            <c:numRef>
              <c:f>PatchworkNation!$D$133:$AC$133</c:f>
              <c:numCache>
                <c:formatCode>_ * #,##0.000_ ;_ * \-#,##0.000_ ;_ * ""\-""??_ ;_ @_ </c:formatCode>
                <c:ptCount val="26"/>
                <c:pt idx="0">
                  <c:v>0.236458</c:v>
                </c:pt>
                <c:pt idx="1">
                  <c:v>0.193604</c:v>
                </c:pt>
                <c:pt idx="2">
                  <c:v>0.19627900000000001</c:v>
                </c:pt>
                <c:pt idx="3">
                  <c:v>0.196294</c:v>
                </c:pt>
                <c:pt idx="4">
                  <c:v>0.19627700000000001</c:v>
                </c:pt>
                <c:pt idx="5">
                  <c:v>0.19887299999999999</c:v>
                </c:pt>
                <c:pt idx="6">
                  <c:v>0.23812800000000001</c:v>
                </c:pt>
                <c:pt idx="7">
                  <c:v>0.23814299999999999</c:v>
                </c:pt>
                <c:pt idx="8">
                  <c:v>0.23810700000000001</c:v>
                </c:pt>
                <c:pt idx="9">
                  <c:v>0.24057400000000001</c:v>
                </c:pt>
                <c:pt idx="10">
                  <c:v>0.24045900000000001</c:v>
                </c:pt>
                <c:pt idx="11">
                  <c:v>0.240399</c:v>
                </c:pt>
                <c:pt idx="12">
                  <c:v>0.24292800000000001</c:v>
                </c:pt>
                <c:pt idx="13">
                  <c:v>0.24285000000000001</c:v>
                </c:pt>
                <c:pt idx="14">
                  <c:v>0.24279200000000001</c:v>
                </c:pt>
                <c:pt idx="15">
                  <c:v>0.24269199999999999</c:v>
                </c:pt>
                <c:pt idx="16">
                  <c:v>0.24257400000000001</c:v>
                </c:pt>
                <c:pt idx="17">
                  <c:v>0.24513599999999999</c:v>
                </c:pt>
                <c:pt idx="18">
                  <c:v>0.24501999999999999</c:v>
                </c:pt>
                <c:pt idx="19">
                  <c:v>0.244977</c:v>
                </c:pt>
                <c:pt idx="20">
                  <c:v>0.244898</c:v>
                </c:pt>
                <c:pt idx="21">
                  <c:v>0.24748100000000001</c:v>
                </c:pt>
                <c:pt idx="22">
                  <c:v>0.247422</c:v>
                </c:pt>
                <c:pt idx="23">
                  <c:v>0.24738099999999999</c:v>
                </c:pt>
                <c:pt idx="24">
                  <c:v>0.24732299999999999</c:v>
                </c:pt>
                <c:pt idx="25">
                  <c:v>0.247284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210-45B3-A042-2E64CBC332B4}"/>
            </c:ext>
          </c:extLst>
        </c:ser>
        <c:ser>
          <c:idx val="4"/>
          <c:order val="4"/>
          <c:tx>
            <c:strRef>
              <c:f>PatchworkNation!$A$134</c:f>
              <c:strCache>
                <c:ptCount val="1"/>
                <c:pt idx="0">
                  <c:v>LULUCF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numRef>
              <c:f>PatchworkNation!$D$129:$AC$129</c:f>
              <c:numCache>
                <c:formatCode>General</c:formatCode>
                <c:ptCount val="2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</c:numCache>
            </c:numRef>
          </c:cat>
          <c:val>
            <c:numRef>
              <c:f>PatchworkNation!$D$134:$AC$134</c:f>
              <c:numCache>
                <c:formatCode>_ * #,##0.000_ ;_ * \-#,##0.000_ ;_ * ""\-""??_ ;_ @_ </c:formatCode>
                <c:ptCount val="26"/>
                <c:pt idx="0">
                  <c:v>-7.3714250000000003</c:v>
                </c:pt>
                <c:pt idx="1">
                  <c:v>-8.7885069999999992</c:v>
                </c:pt>
                <c:pt idx="2">
                  <c:v>-10.403812</c:v>
                </c:pt>
                <c:pt idx="3">
                  <c:v>-12.346192</c:v>
                </c:pt>
                <c:pt idx="4">
                  <c:v>-13.926429000000001</c:v>
                </c:pt>
                <c:pt idx="5">
                  <c:v>-14.832742</c:v>
                </c:pt>
                <c:pt idx="6">
                  <c:v>-15.434944</c:v>
                </c:pt>
                <c:pt idx="7">
                  <c:v>-15.996362</c:v>
                </c:pt>
                <c:pt idx="8">
                  <c:v>-16.700275999999999</c:v>
                </c:pt>
                <c:pt idx="9">
                  <c:v>-17.621535000000002</c:v>
                </c:pt>
                <c:pt idx="10">
                  <c:v>-18.521065</c:v>
                </c:pt>
                <c:pt idx="11">
                  <c:v>-19.590042</c:v>
                </c:pt>
                <c:pt idx="12">
                  <c:v>-21.951913999999999</c:v>
                </c:pt>
                <c:pt idx="13">
                  <c:v>-23.29074</c:v>
                </c:pt>
                <c:pt idx="14">
                  <c:v>-24.593413999999999</c:v>
                </c:pt>
                <c:pt idx="15">
                  <c:v>-25.931139999999999</c:v>
                </c:pt>
                <c:pt idx="16">
                  <c:v>-27.174291</c:v>
                </c:pt>
                <c:pt idx="17">
                  <c:v>-28.292745</c:v>
                </c:pt>
                <c:pt idx="18">
                  <c:v>-28.921648999999999</c:v>
                </c:pt>
                <c:pt idx="19">
                  <c:v>-28.970731000000001</c:v>
                </c:pt>
                <c:pt idx="20">
                  <c:v>-28.790158000000002</c:v>
                </c:pt>
                <c:pt idx="21">
                  <c:v>-27.795473999999999</c:v>
                </c:pt>
                <c:pt idx="22">
                  <c:v>-26.754839</c:v>
                </c:pt>
                <c:pt idx="23">
                  <c:v>-26.185517000000001</c:v>
                </c:pt>
                <c:pt idx="24">
                  <c:v>-26.492397</c:v>
                </c:pt>
                <c:pt idx="25">
                  <c:v>-26.773461999999999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210-45B3-A042-2E64CBC332B4}"/>
            </c:ext>
          </c:extLst>
        </c:ser>
        <c:ser>
          <c:idx val="5"/>
          <c:order val="6"/>
          <c:tx>
            <c:strRef>
              <c:f>PatchworkNation!$A$135</c:f>
              <c:strCache>
                <c:ptCount val="1"/>
                <c:pt idx="0">
                  <c:v>IAS</c:v>
                </c:pt>
              </c:strCache>
            </c:strRef>
          </c:tx>
          <c:spPr>
            <a:solidFill>
              <a:srgbClr val="00879D"/>
            </a:solidFill>
            <a:ln w="28575" cap="rnd">
              <a:noFill/>
              <a:round/>
            </a:ln>
            <a:effectLst/>
          </c:spPr>
          <c:invertIfNegative val="0"/>
          <c:cat>
            <c:numRef>
              <c:f>PatchworkNation!$D$129:$AC$129</c:f>
              <c:numCache>
                <c:formatCode>General</c:formatCode>
                <c:ptCount val="2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</c:numCache>
            </c:numRef>
          </c:cat>
          <c:val>
            <c:numRef>
              <c:f>PatchworkNation!$D$135:$AC$135</c:f>
              <c:numCache>
                <c:formatCode>_ * #,##0.000_ ;_ * \-#,##0.000_ ;_ * ""\-""??_ ;_ @_ </c:formatCode>
                <c:ptCount val="26"/>
                <c:pt idx="0">
                  <c:v>4.254637889412284</c:v>
                </c:pt>
                <c:pt idx="1">
                  <c:v>4.3323747172831393</c:v>
                </c:pt>
                <c:pt idx="2">
                  <c:v>4.4077975926557329</c:v>
                </c:pt>
                <c:pt idx="3">
                  <c:v>4.4803815650697612</c:v>
                </c:pt>
                <c:pt idx="4">
                  <c:v>4.5525499564587717</c:v>
                </c:pt>
                <c:pt idx="5">
                  <c:v>4.6238016099028405</c:v>
                </c:pt>
                <c:pt idx="6">
                  <c:v>4.6941408938327962</c:v>
                </c:pt>
                <c:pt idx="7">
                  <c:v>4.7635748629788832</c:v>
                </c:pt>
                <c:pt idx="8">
                  <c:v>4.8321093861354134</c:v>
                </c:pt>
                <c:pt idx="9">
                  <c:v>4.8997486852130727</c:v>
                </c:pt>
                <c:pt idx="10">
                  <c:v>4.9651049149840603</c:v>
                </c:pt>
                <c:pt idx="11">
                  <c:v>5.0236221202803284</c:v>
                </c:pt>
                <c:pt idx="12">
                  <c:v>5.0772912865631223</c:v>
                </c:pt>
                <c:pt idx="13">
                  <c:v>5.1242665900886992</c:v>
                </c:pt>
                <c:pt idx="14">
                  <c:v>5.1621604438882756</c:v>
                </c:pt>
                <c:pt idx="15">
                  <c:v>5.1882002028737322</c:v>
                </c:pt>
                <c:pt idx="16">
                  <c:v>5.1995673509082749</c:v>
                </c:pt>
                <c:pt idx="17">
                  <c:v>5.1937481802555236</c:v>
                </c:pt>
                <c:pt idx="18">
                  <c:v>5.1686876453786335</c:v>
                </c:pt>
                <c:pt idx="19">
                  <c:v>5.1230467574923138</c:v>
                </c:pt>
                <c:pt idx="20">
                  <c:v>5.0571723117725469</c:v>
                </c:pt>
                <c:pt idx="21">
                  <c:v>4.9745912434083923</c:v>
                </c:pt>
                <c:pt idx="22">
                  <c:v>4.8827160576853368</c:v>
                </c:pt>
                <c:pt idx="23">
                  <c:v>4.7915589249344572</c:v>
                </c:pt>
                <c:pt idx="24">
                  <c:v>4.710831873748317</c:v>
                </c:pt>
                <c:pt idx="25">
                  <c:v>4.6472117560032542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14-4AE1-AEFA-456D5CEE5A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982373392"/>
        <c:axId val="982385872"/>
      </c:barChart>
      <c:lineChart>
        <c:grouping val="standard"/>
        <c:varyColors val="0"/>
        <c:ser>
          <c:idx val="6"/>
          <c:order val="5"/>
          <c:tx>
            <c:strRef>
              <c:f>PatchworkNation!$A$136</c:f>
              <c:strCache>
                <c:ptCount val="1"/>
                <c:pt idx="0">
                  <c:v>Net</c:v>
                </c:pt>
              </c:strCache>
            </c:strRef>
          </c:tx>
          <c:spPr>
            <a:ln w="28575" cap="rnd">
              <a:solidFill>
                <a:sysClr val="windowText" lastClr="000000"/>
              </a:solidFill>
              <a:round/>
            </a:ln>
            <a:effectLst/>
          </c:spPr>
          <c:marker>
            <c:symbol val="none"/>
          </c:marker>
          <c:cat>
            <c:numRef>
              <c:f>PatchworkNation!$D$129:$AC$129</c:f>
              <c:numCache>
                <c:formatCode>General</c:formatCode>
                <c:ptCount val="2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</c:numCache>
            </c:numRef>
          </c:cat>
          <c:val>
            <c:numRef>
              <c:f>PatchworkNation!$D$136:$AC$136</c:f>
              <c:numCache>
                <c:formatCode>0.00</c:formatCode>
                <c:ptCount val="26"/>
                <c:pt idx="0">
                  <c:v>32.836167705565579</c:v>
                </c:pt>
                <c:pt idx="1">
                  <c:v>31.076090353127292</c:v>
                </c:pt>
                <c:pt idx="2">
                  <c:v>27.972176465902443</c:v>
                </c:pt>
                <c:pt idx="3">
                  <c:v>26.192113641075011</c:v>
                </c:pt>
                <c:pt idx="4">
                  <c:v>24.897425181531407</c:v>
                </c:pt>
                <c:pt idx="5">
                  <c:v>24.140009051291319</c:v>
                </c:pt>
                <c:pt idx="6">
                  <c:v>23.355049446531062</c:v>
                </c:pt>
                <c:pt idx="7">
                  <c:v>22.667298682613954</c:v>
                </c:pt>
                <c:pt idx="8">
                  <c:v>21.919113574611163</c:v>
                </c:pt>
                <c:pt idx="9">
                  <c:v>20.830594361811908</c:v>
                </c:pt>
                <c:pt idx="10">
                  <c:v>19.384186334022957</c:v>
                </c:pt>
                <c:pt idx="11">
                  <c:v>17.851865619991511</c:v>
                </c:pt>
                <c:pt idx="12">
                  <c:v>14.885768911677909</c:v>
                </c:pt>
                <c:pt idx="13">
                  <c:v>12.919616118143914</c:v>
                </c:pt>
                <c:pt idx="14">
                  <c:v>11.152590209814765</c:v>
                </c:pt>
                <c:pt idx="15">
                  <c:v>9.2377322304965599</c:v>
                </c:pt>
                <c:pt idx="16">
                  <c:v>7.4652755919701121</c:v>
                </c:pt>
                <c:pt idx="17">
                  <c:v>5.7444026934988894</c:v>
                </c:pt>
                <c:pt idx="18">
                  <c:v>4.5615058191532194</c:v>
                </c:pt>
                <c:pt idx="19">
                  <c:v>3.8814629016945785</c:v>
                </c:pt>
                <c:pt idx="20">
                  <c:v>3.341964621509117</c:v>
                </c:pt>
                <c:pt idx="21">
                  <c:v>3.7835803528369265</c:v>
                </c:pt>
                <c:pt idx="22">
                  <c:v>4.2129123516782103</c:v>
                </c:pt>
                <c:pt idx="23">
                  <c:v>4.0516729514635594</c:v>
                </c:pt>
                <c:pt idx="24">
                  <c:v>3.2136984215677504</c:v>
                </c:pt>
                <c:pt idx="25">
                  <c:v>2.4640079479869739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210-45B3-A042-2E64CBC332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2373392"/>
        <c:axId val="982385872"/>
      </c:lineChart>
      <c:catAx>
        <c:axId val="9823733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82385872"/>
        <c:crosses val="autoZero"/>
        <c:auto val="1"/>
        <c:lblAlgn val="ctr"/>
        <c:lblOffset val="100"/>
        <c:noMultiLvlLbl val="0"/>
      </c:catAx>
      <c:valAx>
        <c:axId val="982385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/>
                  <a:t>CO2 equivalent million metric</a:t>
                </a:r>
                <a:r>
                  <a:rPr lang="en-NZ" baseline="0"/>
                  <a:t> tonnes</a:t>
                </a:r>
                <a:endParaRPr lang="en-NZ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NZ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823733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'Figure 26'!$A$5</c:f>
              <c:strCache>
                <c:ptCount val="1"/>
                <c:pt idx="0">
                  <c:v>AotearoaElectrified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'Figure 26'!$B$4:$J$4</c:f>
              <c:strCache>
                <c:ptCount val="9"/>
                <c:pt idx="0">
                  <c:v>Distributed Solar</c:v>
                </c:pt>
                <c:pt idx="1">
                  <c:v>Geothermal</c:v>
                </c:pt>
                <c:pt idx="2">
                  <c:v>Grid Scale Battery</c:v>
                </c:pt>
                <c:pt idx="3">
                  <c:v>Grid Scale Solar</c:v>
                </c:pt>
                <c:pt idx="4">
                  <c:v>Hydro</c:v>
                </c:pt>
                <c:pt idx="5">
                  <c:v>Offshore Wind</c:v>
                </c:pt>
                <c:pt idx="6">
                  <c:v>Onshore Wind</c:v>
                </c:pt>
                <c:pt idx="7">
                  <c:v>Pumped Hydro</c:v>
                </c:pt>
                <c:pt idx="8">
                  <c:v>Thermal</c:v>
                </c:pt>
              </c:strCache>
            </c:strRef>
          </c:cat>
          <c:val>
            <c:numRef>
              <c:f>'Figure 26'!$B$5:$J$5</c:f>
              <c:numCache>
                <c:formatCode>_-* #,##0_-;\-* #,##0_-;_-* "-"??_-;_-@_-</c:formatCode>
                <c:ptCount val="9"/>
                <c:pt idx="0">
                  <c:v>4007.953493</c:v>
                </c:pt>
                <c:pt idx="1">
                  <c:v>2195.1791269999999</c:v>
                </c:pt>
                <c:pt idx="2">
                  <c:v>961.42125009999995</c:v>
                </c:pt>
                <c:pt idx="3">
                  <c:v>2963.8087139999998</c:v>
                </c:pt>
                <c:pt idx="4">
                  <c:v>157.416652</c:v>
                </c:pt>
                <c:pt idx="5">
                  <c:v>0</c:v>
                </c:pt>
                <c:pt idx="6">
                  <c:v>6673.4243640000004</c:v>
                </c:pt>
                <c:pt idx="7">
                  <c:v>0</c:v>
                </c:pt>
                <c:pt idx="8">
                  <c:v>996.02355250000005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32-41A1-A94B-92188E5F6839}"/>
            </c:ext>
          </c:extLst>
        </c:ser>
        <c:ser>
          <c:idx val="1"/>
          <c:order val="1"/>
          <c:tx>
            <c:strRef>
              <c:f>'Figure 26'!$A$6</c:f>
              <c:strCache>
                <c:ptCount val="1"/>
                <c:pt idx="0">
                  <c:v>AotearoaIntelligence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cat>
            <c:strRef>
              <c:f>'Figure 26'!$B$4:$J$4</c:f>
              <c:strCache>
                <c:ptCount val="9"/>
                <c:pt idx="0">
                  <c:v>Distributed Solar</c:v>
                </c:pt>
                <c:pt idx="1">
                  <c:v>Geothermal</c:v>
                </c:pt>
                <c:pt idx="2">
                  <c:v>Grid Scale Battery</c:v>
                </c:pt>
                <c:pt idx="3">
                  <c:v>Grid Scale Solar</c:v>
                </c:pt>
                <c:pt idx="4">
                  <c:v>Hydro</c:v>
                </c:pt>
                <c:pt idx="5">
                  <c:v>Offshore Wind</c:v>
                </c:pt>
                <c:pt idx="6">
                  <c:v>Onshore Wind</c:v>
                </c:pt>
                <c:pt idx="7">
                  <c:v>Pumped Hydro</c:v>
                </c:pt>
                <c:pt idx="8">
                  <c:v>Thermal</c:v>
                </c:pt>
              </c:strCache>
            </c:strRef>
          </c:cat>
          <c:val>
            <c:numRef>
              <c:f>'Figure 26'!$B$6:$J$6</c:f>
              <c:numCache>
                <c:formatCode>_-* #,##0_-;\-* #,##0_-;_-* "-"??_-;_-@_-</c:formatCode>
                <c:ptCount val="9"/>
                <c:pt idx="0">
                  <c:v>5272.0798335130503</c:v>
                </c:pt>
                <c:pt idx="1">
                  <c:v>1984.28859009043</c:v>
                </c:pt>
                <c:pt idx="2">
                  <c:v>557.19946906257201</c:v>
                </c:pt>
                <c:pt idx="3">
                  <c:v>3565.7750523110499</c:v>
                </c:pt>
                <c:pt idx="4">
                  <c:v>110.469546595211</c:v>
                </c:pt>
                <c:pt idx="5">
                  <c:v>0</c:v>
                </c:pt>
                <c:pt idx="6">
                  <c:v>8278.3336853505607</c:v>
                </c:pt>
                <c:pt idx="7">
                  <c:v>0</c:v>
                </c:pt>
                <c:pt idx="8">
                  <c:v>711.67115706054199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232-41A1-A94B-92188E5F6839}"/>
            </c:ext>
          </c:extLst>
        </c:ser>
        <c:ser>
          <c:idx val="2"/>
          <c:order val="2"/>
          <c:tx>
            <c:strRef>
              <c:f>'Figure 26'!$A$7</c:f>
              <c:strCache>
                <c:ptCount val="1"/>
                <c:pt idx="0">
                  <c:v>GlobalGreenRush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strRef>
              <c:f>'Figure 26'!$B$4:$J$4</c:f>
              <c:strCache>
                <c:ptCount val="9"/>
                <c:pt idx="0">
                  <c:v>Distributed Solar</c:v>
                </c:pt>
                <c:pt idx="1">
                  <c:v>Geothermal</c:v>
                </c:pt>
                <c:pt idx="2">
                  <c:v>Grid Scale Battery</c:v>
                </c:pt>
                <c:pt idx="3">
                  <c:v>Grid Scale Solar</c:v>
                </c:pt>
                <c:pt idx="4">
                  <c:v>Hydro</c:v>
                </c:pt>
                <c:pt idx="5">
                  <c:v>Offshore Wind</c:v>
                </c:pt>
                <c:pt idx="6">
                  <c:v>Onshore Wind</c:v>
                </c:pt>
                <c:pt idx="7">
                  <c:v>Pumped Hydro</c:v>
                </c:pt>
                <c:pt idx="8">
                  <c:v>Thermal</c:v>
                </c:pt>
              </c:strCache>
            </c:strRef>
          </c:cat>
          <c:val>
            <c:numRef>
              <c:f>'Figure 26'!$B$7:$J$7</c:f>
              <c:numCache>
                <c:formatCode>_-* #,##0_-;\-* #,##0_-;_-* "-"??_-;_-@_-</c:formatCode>
                <c:ptCount val="9"/>
                <c:pt idx="0">
                  <c:v>3925.9912370000002</c:v>
                </c:pt>
                <c:pt idx="1">
                  <c:v>3311.8436059999999</c:v>
                </c:pt>
                <c:pt idx="2">
                  <c:v>1285.8507010000001</c:v>
                </c:pt>
                <c:pt idx="3">
                  <c:v>3746.5623519999999</c:v>
                </c:pt>
                <c:pt idx="4">
                  <c:v>695.73522109999999</c:v>
                </c:pt>
                <c:pt idx="5">
                  <c:v>4579.6878290000004</c:v>
                </c:pt>
                <c:pt idx="6">
                  <c:v>6460.116712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232-41A1-A94B-92188E5F6839}"/>
            </c:ext>
          </c:extLst>
        </c:ser>
        <c:ser>
          <c:idx val="3"/>
          <c:order val="3"/>
          <c:tx>
            <c:strRef>
              <c:f>'Figure 26'!$A$8</c:f>
              <c:strCache>
                <c:ptCount val="1"/>
                <c:pt idx="0">
                  <c:v>MadeInAotearoa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cat>
            <c:strRef>
              <c:f>'Figure 26'!$B$4:$J$4</c:f>
              <c:strCache>
                <c:ptCount val="9"/>
                <c:pt idx="0">
                  <c:v>Distributed Solar</c:v>
                </c:pt>
                <c:pt idx="1">
                  <c:v>Geothermal</c:v>
                </c:pt>
                <c:pt idx="2">
                  <c:v>Grid Scale Battery</c:v>
                </c:pt>
                <c:pt idx="3">
                  <c:v>Grid Scale Solar</c:v>
                </c:pt>
                <c:pt idx="4">
                  <c:v>Hydro</c:v>
                </c:pt>
                <c:pt idx="5">
                  <c:v>Offshore Wind</c:v>
                </c:pt>
                <c:pt idx="6">
                  <c:v>Onshore Wind</c:v>
                </c:pt>
                <c:pt idx="7">
                  <c:v>Pumped Hydro</c:v>
                </c:pt>
                <c:pt idx="8">
                  <c:v>Thermal</c:v>
                </c:pt>
              </c:strCache>
            </c:strRef>
          </c:cat>
          <c:val>
            <c:numRef>
              <c:f>'Figure 26'!$B$8:$J$8</c:f>
              <c:numCache>
                <c:formatCode>_-* #,##0_-;\-* #,##0_-;_-* "-"??_-;_-@_-</c:formatCode>
                <c:ptCount val="9"/>
                <c:pt idx="0">
                  <c:v>2982.570858</c:v>
                </c:pt>
                <c:pt idx="1">
                  <c:v>3695.1047990000002</c:v>
                </c:pt>
                <c:pt idx="2">
                  <c:v>1907.000053</c:v>
                </c:pt>
                <c:pt idx="3">
                  <c:v>5953.3485689999998</c:v>
                </c:pt>
                <c:pt idx="4">
                  <c:v>251.13893039999999</c:v>
                </c:pt>
                <c:pt idx="5">
                  <c:v>3868.1892480000001</c:v>
                </c:pt>
                <c:pt idx="6">
                  <c:v>7591.6095930000001</c:v>
                </c:pt>
                <c:pt idx="7">
                  <c:v>4398.3793969999997</c:v>
                </c:pt>
                <c:pt idx="8">
                  <c:v>294.35259689999998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232-41A1-A94B-92188E5F6839}"/>
            </c:ext>
          </c:extLst>
        </c:ser>
        <c:ser>
          <c:idx val="4"/>
          <c:order val="4"/>
          <c:tx>
            <c:strRef>
              <c:f>'Figure 26'!$A$9</c:f>
              <c:strCache>
                <c:ptCount val="1"/>
                <c:pt idx="0">
                  <c:v>PatchworkNation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strRef>
              <c:f>'Figure 26'!$B$4:$J$4</c:f>
              <c:strCache>
                <c:ptCount val="9"/>
                <c:pt idx="0">
                  <c:v>Distributed Solar</c:v>
                </c:pt>
                <c:pt idx="1">
                  <c:v>Geothermal</c:v>
                </c:pt>
                <c:pt idx="2">
                  <c:v>Grid Scale Battery</c:v>
                </c:pt>
                <c:pt idx="3">
                  <c:v>Grid Scale Solar</c:v>
                </c:pt>
                <c:pt idx="4">
                  <c:v>Hydro</c:v>
                </c:pt>
                <c:pt idx="5">
                  <c:v>Offshore Wind</c:v>
                </c:pt>
                <c:pt idx="6">
                  <c:v>Onshore Wind</c:v>
                </c:pt>
                <c:pt idx="7">
                  <c:v>Pumped Hydro</c:v>
                </c:pt>
                <c:pt idx="8">
                  <c:v>Thermal</c:v>
                </c:pt>
              </c:strCache>
            </c:strRef>
          </c:cat>
          <c:val>
            <c:numRef>
              <c:f>'Figure 26'!$B$9:$J$9</c:f>
              <c:numCache>
                <c:formatCode>_-* #,##0_-;\-* #,##0_-;_-* "-"??_-;_-@_-</c:formatCode>
                <c:ptCount val="9"/>
                <c:pt idx="0">
                  <c:v>2189.8637220000001</c:v>
                </c:pt>
                <c:pt idx="1">
                  <c:v>2043.914579</c:v>
                </c:pt>
                <c:pt idx="2">
                  <c:v>632.97432890000005</c:v>
                </c:pt>
                <c:pt idx="3">
                  <c:v>1665.0705049999999</c:v>
                </c:pt>
                <c:pt idx="4">
                  <c:v>279.36165490000002</c:v>
                </c:pt>
                <c:pt idx="5">
                  <c:v>0</c:v>
                </c:pt>
                <c:pt idx="6">
                  <c:v>4633.8704879999996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232-41A1-A94B-92188E5F68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51832911"/>
        <c:axId val="751838191"/>
      </c:barChart>
      <c:catAx>
        <c:axId val="75183291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1838191"/>
        <c:crosses val="autoZero"/>
        <c:auto val="1"/>
        <c:lblAlgn val="ctr"/>
        <c:lblOffset val="100"/>
        <c:noMultiLvlLbl val="0"/>
      </c:catAx>
      <c:valAx>
        <c:axId val="7518381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8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$m PV at 7% discount rate</a:t>
                </a:r>
                <a:endParaRPr lang="en-NZ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NZ"/>
            </a:p>
          </c:txPr>
        </c:title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183291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NZ"/>
              <a:t>(a)</a:t>
            </a:r>
          </a:p>
        </c:rich>
      </c:tx>
      <c:layout>
        <c:manualLayout>
          <c:xMode val="edge"/>
          <c:yMode val="edge"/>
          <c:x val="2.3538888888888889E-3"/>
          <c:y val="3.9274504043418429E-3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'Figure 27-29'!$B$4</c:f>
              <c:strCache>
                <c:ptCount val="1"/>
                <c:pt idx="0">
                  <c:v>Patchwork Nation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numRef>
              <c:f>'Figure 27-29'!$A$5:$A$30</c:f>
              <c:numCache>
                <c:formatCode>General</c:formatCode>
                <c:ptCount val="2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</c:numCache>
            </c:numRef>
          </c:cat>
          <c:val>
            <c:numRef>
              <c:f>'Figure 27-29'!$B$5:$B$30</c:f>
              <c:numCache>
                <c:formatCode>_-* #,##0_-;\-* #,##0_-;_-* "-"??_-;_-@_-</c:formatCode>
                <c:ptCount val="26"/>
                <c:pt idx="0">
                  <c:v>560.50906199999997</c:v>
                </c:pt>
                <c:pt idx="1">
                  <c:v>573.62571132583594</c:v>
                </c:pt>
                <c:pt idx="2">
                  <c:v>591.01940870640851</c:v>
                </c:pt>
                <c:pt idx="3">
                  <c:v>612.84851620581128</c:v>
                </c:pt>
                <c:pt idx="4">
                  <c:v>638.93422683129313</c:v>
                </c:pt>
                <c:pt idx="5">
                  <c:v>668.8971716617624</c:v>
                </c:pt>
                <c:pt idx="6">
                  <c:v>701.98192116417806</c:v>
                </c:pt>
                <c:pt idx="7">
                  <c:v>736.61702037596513</c:v>
                </c:pt>
                <c:pt idx="8">
                  <c:v>772.88262505629859</c:v>
                </c:pt>
                <c:pt idx="9">
                  <c:v>810.99016934763904</c:v>
                </c:pt>
                <c:pt idx="10">
                  <c:v>851.03293948865269</c:v>
                </c:pt>
                <c:pt idx="11">
                  <c:v>893.10899615786229</c:v>
                </c:pt>
                <c:pt idx="12">
                  <c:v>937.32141921476409</c:v>
                </c:pt>
                <c:pt idx="13">
                  <c:v>983.7785649828453</c:v>
                </c:pt>
                <c:pt idx="14">
                  <c:v>1032.5943367168175</c:v>
                </c:pt>
                <c:pt idx="15">
                  <c:v>1083.8884689293345</c:v>
                </c:pt>
                <c:pt idx="16">
                  <c:v>1137.7868262869908</c:v>
                </c:pt>
                <c:pt idx="17">
                  <c:v>1193.7547664044523</c:v>
                </c:pt>
                <c:pt idx="18">
                  <c:v>1251.8403935864767</c:v>
                </c:pt>
                <c:pt idx="19">
                  <c:v>1312.0651170487934</c:v>
                </c:pt>
                <c:pt idx="20">
                  <c:v>1374.1749797523107</c:v>
                </c:pt>
                <c:pt idx="21">
                  <c:v>1438.1498132372992</c:v>
                </c:pt>
                <c:pt idx="22">
                  <c:v>1503.8750090323015</c:v>
                </c:pt>
                <c:pt idx="23">
                  <c:v>1571.3914770137706</c:v>
                </c:pt>
                <c:pt idx="24">
                  <c:v>1642.0547964861235</c:v>
                </c:pt>
                <c:pt idx="25">
                  <c:v>1717.5906720896608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A9-46B4-9BFE-B0AA696536AF}"/>
            </c:ext>
          </c:extLst>
        </c:ser>
        <c:ser>
          <c:idx val="1"/>
          <c:order val="1"/>
          <c:tx>
            <c:strRef>
              <c:f>'Figure 27-29'!$C$4</c:f>
              <c:strCache>
                <c:ptCount val="1"/>
                <c:pt idx="0">
                  <c:v>Aotearoa Electrified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'Figure 27-29'!$A$5:$A$30</c:f>
              <c:numCache>
                <c:formatCode>General</c:formatCode>
                <c:ptCount val="2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</c:numCache>
            </c:numRef>
          </c:cat>
          <c:val>
            <c:numRef>
              <c:f>'Figure 27-29'!$C$5:$C$30</c:f>
              <c:numCache>
                <c:formatCode>_-* #,##0_-;\-* #,##0_-;_-* "-"??_-;_-@_-</c:formatCode>
                <c:ptCount val="26"/>
                <c:pt idx="0">
                  <c:v>560.50906199999997</c:v>
                </c:pt>
                <c:pt idx="1">
                  <c:v>623.43356116876078</c:v>
                </c:pt>
                <c:pt idx="2">
                  <c:v>695.18204039292436</c:v>
                </c:pt>
                <c:pt idx="3">
                  <c:v>776.00532512842972</c:v>
                </c:pt>
                <c:pt idx="4">
                  <c:v>866.52096130589678</c:v>
                </c:pt>
                <c:pt idx="5">
                  <c:v>967.84690788951775</c:v>
                </c:pt>
                <c:pt idx="6">
                  <c:v>1081.2285639506063</c:v>
                </c:pt>
                <c:pt idx="7">
                  <c:v>1208.5599872152525</c:v>
                </c:pt>
                <c:pt idx="8">
                  <c:v>1351.4906724364723</c:v>
                </c:pt>
                <c:pt idx="9">
                  <c:v>1511.7667641139542</c:v>
                </c:pt>
                <c:pt idx="10">
                  <c:v>1691.3719508662014</c:v>
                </c:pt>
                <c:pt idx="11">
                  <c:v>1890.5229169136087</c:v>
                </c:pt>
                <c:pt idx="12">
                  <c:v>2109.5658894965768</c:v>
                </c:pt>
                <c:pt idx="13">
                  <c:v>2329.1862687304706</c:v>
                </c:pt>
                <c:pt idx="14">
                  <c:v>2544.7056820624994</c:v>
                </c:pt>
                <c:pt idx="15">
                  <c:v>2757.5809300663586</c:v>
                </c:pt>
                <c:pt idx="16">
                  <c:v>2968.4717103423391</c:v>
                </c:pt>
                <c:pt idx="17">
                  <c:v>3178.2801024250366</c:v>
                </c:pt>
                <c:pt idx="18">
                  <c:v>3388.2624743270439</c:v>
                </c:pt>
                <c:pt idx="19">
                  <c:v>3594.524031252467</c:v>
                </c:pt>
                <c:pt idx="20">
                  <c:v>3795.9797902548335</c:v>
                </c:pt>
                <c:pt idx="21">
                  <c:v>3992.6365039096509</c:v>
                </c:pt>
                <c:pt idx="22">
                  <c:v>4185.0387680533868</c:v>
                </c:pt>
                <c:pt idx="23">
                  <c:v>4372.950306336872</c:v>
                </c:pt>
                <c:pt idx="24">
                  <c:v>4558.88192206446</c:v>
                </c:pt>
                <c:pt idx="25">
                  <c:v>4747.1088251646161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A9-46B4-9BFE-B0AA696536AF}"/>
            </c:ext>
          </c:extLst>
        </c:ser>
        <c:ser>
          <c:idx val="2"/>
          <c:order val="2"/>
          <c:tx>
            <c:strRef>
              <c:f>'Figure 27-29'!$D$4</c:f>
              <c:strCache>
                <c:ptCount val="1"/>
                <c:pt idx="0">
                  <c:v>Global Green Rush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numRef>
              <c:f>'Figure 27-29'!$A$5:$A$30</c:f>
              <c:numCache>
                <c:formatCode>General</c:formatCode>
                <c:ptCount val="2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</c:numCache>
            </c:numRef>
          </c:cat>
          <c:val>
            <c:numRef>
              <c:f>'Figure 27-29'!$D$5:$D$30</c:f>
              <c:numCache>
                <c:formatCode>_-* #,##0_-;\-* #,##0_-;_-* "-"??_-;_-@_-</c:formatCode>
                <c:ptCount val="26"/>
                <c:pt idx="0">
                  <c:v>560.50906199999997</c:v>
                </c:pt>
                <c:pt idx="1">
                  <c:v>625.96979532420255</c:v>
                </c:pt>
                <c:pt idx="2">
                  <c:v>699.68536214687344</c:v>
                </c:pt>
                <c:pt idx="3">
                  <c:v>782.63956845928669</c:v>
                </c:pt>
                <c:pt idx="4">
                  <c:v>875.90177877341364</c:v>
                </c:pt>
                <c:pt idx="5">
                  <c:v>980.66406842589276</c:v>
                </c:pt>
                <c:pt idx="6">
                  <c:v>1098.1762693241469</c:v>
                </c:pt>
                <c:pt idx="7">
                  <c:v>1229.8819217108073</c:v>
                </c:pt>
                <c:pt idx="8">
                  <c:v>1377.3302073216771</c:v>
                </c:pt>
                <c:pt idx="9">
                  <c:v>1541.8672637396626</c:v>
                </c:pt>
                <c:pt idx="10">
                  <c:v>1725.1956939424454</c:v>
                </c:pt>
                <c:pt idx="11">
                  <c:v>1929.4376748119989</c:v>
                </c:pt>
                <c:pt idx="12">
                  <c:v>2156.9533833964661</c:v>
                </c:pt>
                <c:pt idx="13">
                  <c:v>2410.380405246995</c:v>
                </c:pt>
                <c:pt idx="14">
                  <c:v>2692.6508467752674</c:v>
                </c:pt>
                <c:pt idx="15">
                  <c:v>3007.0302349817794</c:v>
                </c:pt>
                <c:pt idx="16">
                  <c:v>3354.047146675086</c:v>
                </c:pt>
                <c:pt idx="17">
                  <c:v>3701.6342763392568</c:v>
                </c:pt>
                <c:pt idx="18">
                  <c:v>4051.4345366008311</c:v>
                </c:pt>
                <c:pt idx="19">
                  <c:v>4404.8354075135549</c:v>
                </c:pt>
                <c:pt idx="20">
                  <c:v>4754.8807946021479</c:v>
                </c:pt>
                <c:pt idx="21">
                  <c:v>5095.8593109083367</c:v>
                </c:pt>
                <c:pt idx="22">
                  <c:v>5428.0680622624905</c:v>
                </c:pt>
                <c:pt idx="23">
                  <c:v>5751.881827296882</c:v>
                </c:pt>
                <c:pt idx="24">
                  <c:v>6066.7306413703709</c:v>
                </c:pt>
                <c:pt idx="25">
                  <c:v>6374.5182317941017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2A9-46B4-9BFE-B0AA696536AF}"/>
            </c:ext>
          </c:extLst>
        </c:ser>
        <c:ser>
          <c:idx val="3"/>
          <c:order val="3"/>
          <c:tx>
            <c:strRef>
              <c:f>'Figure 27-29'!$E$4</c:f>
              <c:strCache>
                <c:ptCount val="1"/>
                <c:pt idx="0">
                  <c:v>Made in Aotearoa</c:v>
                </c:pt>
              </c:strCache>
            </c:strRef>
          </c:tx>
          <c:spPr>
            <a:ln w="28575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cat>
            <c:numRef>
              <c:f>'Figure 27-29'!$A$5:$A$30</c:f>
              <c:numCache>
                <c:formatCode>General</c:formatCode>
                <c:ptCount val="2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</c:numCache>
            </c:numRef>
          </c:cat>
          <c:val>
            <c:numRef>
              <c:f>'Figure 27-29'!$E$5:$E$30</c:f>
              <c:numCache>
                <c:formatCode>_-* #,##0_-;\-* #,##0_-;_-* "-"??_-;_-@_-</c:formatCode>
                <c:ptCount val="26"/>
                <c:pt idx="0">
                  <c:v>560.50906199999997</c:v>
                </c:pt>
                <c:pt idx="1">
                  <c:v>604.81462653405379</c:v>
                </c:pt>
                <c:pt idx="2">
                  <c:v>652.64976664433243</c:v>
                </c:pt>
                <c:pt idx="3">
                  <c:v>704.29652796638425</c:v>
                </c:pt>
                <c:pt idx="4">
                  <c:v>760.09430287279974</c:v>
                </c:pt>
                <c:pt idx="5">
                  <c:v>822.02278626606926</c:v>
                </c:pt>
                <c:pt idx="6">
                  <c:v>890.40810589217881</c:v>
                </c:pt>
                <c:pt idx="7">
                  <c:v>965.71861809201118</c:v>
                </c:pt>
                <c:pt idx="8">
                  <c:v>1048.4736198050196</c:v>
                </c:pt>
                <c:pt idx="9">
                  <c:v>1139.1930879489782</c:v>
                </c:pt>
                <c:pt idx="10">
                  <c:v>1237.663582735812</c:v>
                </c:pt>
                <c:pt idx="11">
                  <c:v>1344.1809385676679</c:v>
                </c:pt>
                <c:pt idx="12">
                  <c:v>1459.4010557270881</c:v>
                </c:pt>
                <c:pt idx="13">
                  <c:v>1584.0335222618003</c:v>
                </c:pt>
                <c:pt idx="14">
                  <c:v>1718.4635576881817</c:v>
                </c:pt>
                <c:pt idx="15">
                  <c:v>1863.3239165500904</c:v>
                </c:pt>
                <c:pt idx="16">
                  <c:v>2017.1384559643839</c:v>
                </c:pt>
                <c:pt idx="17">
                  <c:v>2169.4739695506769</c:v>
                </c:pt>
                <c:pt idx="18">
                  <c:v>2320.5134590391121</c:v>
                </c:pt>
                <c:pt idx="19">
                  <c:v>2470.175347328397</c:v>
                </c:pt>
                <c:pt idx="20">
                  <c:v>2618.8127350672767</c:v>
                </c:pt>
                <c:pt idx="21">
                  <c:v>2766.3206935068351</c:v>
                </c:pt>
                <c:pt idx="22">
                  <c:v>2912.8282957494766</c:v>
                </c:pt>
                <c:pt idx="23">
                  <c:v>3058.2336389146581</c:v>
                </c:pt>
                <c:pt idx="24">
                  <c:v>3201.2951424827029</c:v>
                </c:pt>
                <c:pt idx="25">
                  <c:v>3343.048038556763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2A9-46B4-9BFE-B0AA696536AF}"/>
            </c:ext>
          </c:extLst>
        </c:ser>
        <c:ser>
          <c:idx val="4"/>
          <c:order val="4"/>
          <c:tx>
            <c:strRef>
              <c:f>'Figure 27-29'!$F$4</c:f>
              <c:strCache>
                <c:ptCount val="1"/>
                <c:pt idx="0">
                  <c:v>Aotearoa Intelligence</c:v>
                </c:pt>
              </c:strCache>
            </c:strRef>
          </c:tx>
          <c:spPr>
            <a:ln w="28575" cap="rnd">
              <a:solidFill>
                <a:srgbClr val="92D050"/>
              </a:solidFill>
              <a:round/>
            </a:ln>
            <a:effectLst/>
          </c:spPr>
          <c:marker>
            <c:symbol val="none"/>
          </c:marker>
          <c:cat>
            <c:numRef>
              <c:f>'Figure 27-29'!$A$5:$A$30</c:f>
              <c:numCache>
                <c:formatCode>General</c:formatCode>
                <c:ptCount val="2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</c:numCache>
            </c:numRef>
          </c:cat>
          <c:val>
            <c:numRef>
              <c:f>'Figure 27-29'!$F$5:$F$30</c:f>
              <c:numCache>
                <c:formatCode>_-* #,##0_-;\-* #,##0_-;_-* "-"??_-;_-@_-</c:formatCode>
                <c:ptCount val="26"/>
                <c:pt idx="0">
                  <c:v>560.50906199999997</c:v>
                </c:pt>
                <c:pt idx="1">
                  <c:v>658.53542494788883</c:v>
                </c:pt>
                <c:pt idx="2">
                  <c:v>775.08004363543444</c:v>
                </c:pt>
                <c:pt idx="3">
                  <c:v>913.6938748198736</c:v>
                </c:pt>
                <c:pt idx="4">
                  <c:v>1078.269756285606</c:v>
                </c:pt>
                <c:pt idx="5">
                  <c:v>1273.3624670217757</c:v>
                </c:pt>
                <c:pt idx="6">
                  <c:v>1504.1752073582588</c:v>
                </c:pt>
                <c:pt idx="7">
                  <c:v>1776.8185666431107</c:v>
                </c:pt>
                <c:pt idx="8">
                  <c:v>2098.4404019948424</c:v>
                </c:pt>
                <c:pt idx="9">
                  <c:v>2477.3870687098538</c:v>
                </c:pt>
                <c:pt idx="10">
                  <c:v>2902.649869541659</c:v>
                </c:pt>
                <c:pt idx="11">
                  <c:v>3310.4522054016575</c:v>
                </c:pt>
                <c:pt idx="12">
                  <c:v>3701.2196160442695</c:v>
                </c:pt>
                <c:pt idx="13">
                  <c:v>4070.855936232967</c:v>
                </c:pt>
                <c:pt idx="14">
                  <c:v>4423.8504593348162</c:v>
                </c:pt>
                <c:pt idx="15">
                  <c:v>4763.3388570832931</c:v>
                </c:pt>
                <c:pt idx="16">
                  <c:v>5090.7999376533253</c:v>
                </c:pt>
                <c:pt idx="17">
                  <c:v>5407.9727595230806</c:v>
                </c:pt>
                <c:pt idx="18">
                  <c:v>5717.195705111586</c:v>
                </c:pt>
                <c:pt idx="19">
                  <c:v>6019.5081853987203</c:v>
                </c:pt>
                <c:pt idx="20">
                  <c:v>6317.5668968969667</c:v>
                </c:pt>
                <c:pt idx="21">
                  <c:v>6612.4890621705481</c:v>
                </c:pt>
                <c:pt idx="22">
                  <c:v>6905.6920055542487</c:v>
                </c:pt>
                <c:pt idx="23">
                  <c:v>7197.1312540847766</c:v>
                </c:pt>
                <c:pt idx="24">
                  <c:v>7490.7004874511731</c:v>
                </c:pt>
                <c:pt idx="25">
                  <c:v>7792.6006491281014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2A9-46B4-9BFE-B0AA696536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8874416"/>
        <c:axId val="88864816"/>
      </c:lineChart>
      <c:catAx>
        <c:axId val="888744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864816"/>
        <c:crosses val="autoZero"/>
        <c:auto val="1"/>
        <c:lblAlgn val="ctr"/>
        <c:lblOffset val="100"/>
        <c:noMultiLvlLbl val="0"/>
      </c:catAx>
      <c:valAx>
        <c:axId val="88864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/>
                  <a:t>MW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8744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NZ"/>
              <a:t>(b)</a:t>
            </a:r>
          </a:p>
        </c:rich>
      </c:tx>
      <c:layout>
        <c:manualLayout>
          <c:xMode val="edge"/>
          <c:yMode val="edge"/>
          <c:x val="1.5896296296295969E-3"/>
          <c:y val="1.5679012345679012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918829590745601"/>
          <c:y val="3.6258750960000398E-2"/>
          <c:w val="0.79453241732146607"/>
          <c:h val="0.7130595790075161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'Figure 27-29'!$A$53</c:f>
              <c:strCache>
                <c:ptCount val="1"/>
                <c:pt idx="0">
                  <c:v>Residential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strRef>
              <c:f>'Figure 27-29'!$B$52:$F$52</c:f>
              <c:strCache>
                <c:ptCount val="5"/>
                <c:pt idx="0">
                  <c:v>Patchwork Nation</c:v>
                </c:pt>
                <c:pt idx="1">
                  <c:v>Aotearoa Electrified</c:v>
                </c:pt>
                <c:pt idx="2">
                  <c:v>Global Green Rush</c:v>
                </c:pt>
                <c:pt idx="3">
                  <c:v>Made in Aotearoa</c:v>
                </c:pt>
                <c:pt idx="4">
                  <c:v>Aotearoa Intelligence</c:v>
                </c:pt>
              </c:strCache>
            </c:strRef>
          </c:cat>
          <c:val>
            <c:numRef>
              <c:f>'Figure 27-29'!$B$53:$F$53</c:f>
              <c:numCache>
                <c:formatCode>_-* #,##0_-;\-* #,##0_-;_-* "-"??_-;_-@_-</c:formatCode>
                <c:ptCount val="5"/>
                <c:pt idx="0">
                  <c:v>1415.2300733313</c:v>
                </c:pt>
                <c:pt idx="1">
                  <c:v>3466.8605889178498</c:v>
                </c:pt>
                <c:pt idx="2">
                  <c:v>4568.5212251849698</c:v>
                </c:pt>
                <c:pt idx="3">
                  <c:v>2597.2198053642201</c:v>
                </c:pt>
                <c:pt idx="4">
                  <c:v>5514.2854877611799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58-48BD-B984-81208B6F0E72}"/>
            </c:ext>
          </c:extLst>
        </c:ser>
        <c:ser>
          <c:idx val="1"/>
          <c:order val="1"/>
          <c:tx>
            <c:strRef>
              <c:f>'Figure 27-29'!$A$54</c:f>
              <c:strCache>
                <c:ptCount val="1"/>
                <c:pt idx="0">
                  <c:v>Small and Medium Enterprises</c:v>
                </c:pt>
              </c:strCache>
            </c:strRef>
          </c:tx>
          <c:spPr>
            <a:solidFill>
              <a:srgbClr val="00879D"/>
            </a:solidFill>
            <a:ln>
              <a:noFill/>
            </a:ln>
            <a:effectLst/>
          </c:spPr>
          <c:invertIfNegative val="0"/>
          <c:cat>
            <c:strRef>
              <c:f>'Figure 27-29'!$B$52:$F$52</c:f>
              <c:strCache>
                <c:ptCount val="5"/>
                <c:pt idx="0">
                  <c:v>Patchwork Nation</c:v>
                </c:pt>
                <c:pt idx="1">
                  <c:v>Aotearoa Electrified</c:v>
                </c:pt>
                <c:pt idx="2">
                  <c:v>Global Green Rush</c:v>
                </c:pt>
                <c:pt idx="3">
                  <c:v>Made in Aotearoa</c:v>
                </c:pt>
                <c:pt idx="4">
                  <c:v>Aotearoa Intelligence</c:v>
                </c:pt>
              </c:strCache>
            </c:strRef>
          </c:cat>
          <c:val>
            <c:numRef>
              <c:f>'Figure 27-29'!$B$54:$F$54</c:f>
              <c:numCache>
                <c:formatCode>_-* #,##0_-;\-* #,##0_-;_-* "-"??_-;_-@_-</c:formatCode>
                <c:ptCount val="5"/>
                <c:pt idx="0">
                  <c:v>97.900726356357097</c:v>
                </c:pt>
                <c:pt idx="1">
                  <c:v>690.81115745498801</c:v>
                </c:pt>
                <c:pt idx="2">
                  <c:v>1096.4104763662101</c:v>
                </c:pt>
                <c:pt idx="3">
                  <c:v>403.28337298784299</c:v>
                </c:pt>
                <c:pt idx="4">
                  <c:v>1411.10990138701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C58-48BD-B984-81208B6F0E72}"/>
            </c:ext>
          </c:extLst>
        </c:ser>
        <c:ser>
          <c:idx val="2"/>
          <c:order val="2"/>
          <c:tx>
            <c:strRef>
              <c:f>'Figure 27-29'!$A$55</c:f>
              <c:strCache>
                <c:ptCount val="1"/>
                <c:pt idx="0">
                  <c:v>Large Commerical and Industrial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cat>
            <c:strRef>
              <c:f>'Figure 27-29'!$B$52:$F$52</c:f>
              <c:strCache>
                <c:ptCount val="5"/>
                <c:pt idx="0">
                  <c:v>Patchwork Nation</c:v>
                </c:pt>
                <c:pt idx="1">
                  <c:v>Aotearoa Electrified</c:v>
                </c:pt>
                <c:pt idx="2">
                  <c:v>Global Green Rush</c:v>
                </c:pt>
                <c:pt idx="3">
                  <c:v>Made in Aotearoa</c:v>
                </c:pt>
                <c:pt idx="4">
                  <c:v>Aotearoa Intelligence</c:v>
                </c:pt>
              </c:strCache>
            </c:strRef>
          </c:cat>
          <c:val>
            <c:numRef>
              <c:f>'Figure 27-29'!$B$55:$F$55</c:f>
              <c:numCache>
                <c:formatCode>_-* #,##0_-;\-* #,##0_-;_-* "-"??_-;_-@_-</c:formatCode>
                <c:ptCount val="5"/>
                <c:pt idx="0">
                  <c:v>76.394994492916695</c:v>
                </c:pt>
                <c:pt idx="1">
                  <c:v>174.198603103088</c:v>
                </c:pt>
                <c:pt idx="2">
                  <c:v>241.637306587746</c:v>
                </c:pt>
                <c:pt idx="3">
                  <c:v>103.419908776626</c:v>
                </c:pt>
                <c:pt idx="4">
                  <c:v>308.43139079332298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C58-48BD-B984-81208B6F0E72}"/>
            </c:ext>
          </c:extLst>
        </c:ser>
        <c:ser>
          <c:idx val="3"/>
          <c:order val="3"/>
          <c:tx>
            <c:strRef>
              <c:f>'Figure 27-29'!$A$56</c:f>
              <c:strCache>
                <c:ptCount val="1"/>
                <c:pt idx="0">
                  <c:v>Agricultural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cat>
            <c:strRef>
              <c:f>'Figure 27-29'!$B$52:$F$52</c:f>
              <c:strCache>
                <c:ptCount val="5"/>
                <c:pt idx="0">
                  <c:v>Patchwork Nation</c:v>
                </c:pt>
                <c:pt idx="1">
                  <c:v>Aotearoa Electrified</c:v>
                </c:pt>
                <c:pt idx="2">
                  <c:v>Global Green Rush</c:v>
                </c:pt>
                <c:pt idx="3">
                  <c:v>Made in Aotearoa</c:v>
                </c:pt>
                <c:pt idx="4">
                  <c:v>Aotearoa Intelligence</c:v>
                </c:pt>
              </c:strCache>
            </c:strRef>
          </c:cat>
          <c:val>
            <c:numRef>
              <c:f>'Figure 27-29'!$B$56:$F$56</c:f>
              <c:numCache>
                <c:formatCode>_-* #,##0_-;\-* #,##0_-;_-* "-"??_-;_-@_-</c:formatCode>
                <c:ptCount val="5"/>
                <c:pt idx="0">
                  <c:v>128.06487790908699</c:v>
                </c:pt>
                <c:pt idx="1">
                  <c:v>415.23847568869002</c:v>
                </c:pt>
                <c:pt idx="2">
                  <c:v>467.94922365517601</c:v>
                </c:pt>
                <c:pt idx="3">
                  <c:v>239.12495142807401</c:v>
                </c:pt>
                <c:pt idx="4">
                  <c:v>558.77386918658897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C58-48BD-B984-81208B6F0E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61015872"/>
        <c:axId val="161016352"/>
      </c:barChart>
      <c:catAx>
        <c:axId val="161015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1016352"/>
        <c:crosses val="autoZero"/>
        <c:auto val="1"/>
        <c:lblAlgn val="ctr"/>
        <c:lblOffset val="100"/>
        <c:noMultiLvlLbl val="0"/>
      </c:catAx>
      <c:valAx>
        <c:axId val="161016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/>
                  <a:t>MW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10158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NZ"/>
              <a:t>(a)</a:t>
            </a:r>
          </a:p>
        </c:rich>
      </c:tx>
      <c:layout>
        <c:manualLayout>
          <c:xMode val="edge"/>
          <c:yMode val="edge"/>
          <c:x val="8.8318671029821889E-3"/>
          <c:y val="2.7438271604938273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'Figure 27-29'!$I$4</c:f>
              <c:strCache>
                <c:ptCount val="1"/>
                <c:pt idx="0">
                  <c:v>Patchwork Nation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numRef>
              <c:f>'Figure 27-29'!$H$5:$H$30</c:f>
              <c:numCache>
                <c:formatCode>General</c:formatCode>
                <c:ptCount val="2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</c:numCache>
            </c:numRef>
          </c:cat>
          <c:val>
            <c:numRef>
              <c:f>'Figure 27-29'!$I$5:$I$30</c:f>
              <c:numCache>
                <c:formatCode>#,##0</c:formatCode>
                <c:ptCount val="26"/>
                <c:pt idx="0">
                  <c:v>54.928100997499989</c:v>
                </c:pt>
                <c:pt idx="1">
                  <c:v>58.868984695999998</c:v>
                </c:pt>
                <c:pt idx="2">
                  <c:v>64.106931012500013</c:v>
                </c:pt>
                <c:pt idx="3">
                  <c:v>70.693208995000006</c:v>
                </c:pt>
                <c:pt idx="4">
                  <c:v>78.578481677500022</c:v>
                </c:pt>
                <c:pt idx="5">
                  <c:v>87.646247079999995</c:v>
                </c:pt>
                <c:pt idx="6">
                  <c:v>97.68426718100001</c:v>
                </c:pt>
                <c:pt idx="7">
                  <c:v>108.19880727100001</c:v>
                </c:pt>
                <c:pt idx="8">
                  <c:v>119.20571163400002</c:v>
                </c:pt>
                <c:pt idx="9">
                  <c:v>130.77992070650004</c:v>
                </c:pt>
                <c:pt idx="10">
                  <c:v>142.94241287999998</c:v>
                </c:pt>
                <c:pt idx="11">
                  <c:v>155.97093081000003</c:v>
                </c:pt>
                <c:pt idx="12">
                  <c:v>169.928220455</c:v>
                </c:pt>
                <c:pt idx="13">
                  <c:v>184.51308979500004</c:v>
                </c:pt>
                <c:pt idx="14">
                  <c:v>200.05715573500001</c:v>
                </c:pt>
                <c:pt idx="15">
                  <c:v>217.0700487</c:v>
                </c:pt>
                <c:pt idx="16">
                  <c:v>236.27668348000003</c:v>
                </c:pt>
                <c:pt idx="17">
                  <c:v>258.62294012499996</c:v>
                </c:pt>
                <c:pt idx="18">
                  <c:v>285.24518325999998</c:v>
                </c:pt>
                <c:pt idx="19">
                  <c:v>317.31373655499993</c:v>
                </c:pt>
                <c:pt idx="20">
                  <c:v>355.82483510500003</c:v>
                </c:pt>
                <c:pt idx="21">
                  <c:v>401.80681352999994</c:v>
                </c:pt>
                <c:pt idx="22">
                  <c:v>455.47278721500004</c:v>
                </c:pt>
                <c:pt idx="23">
                  <c:v>516.39431657499995</c:v>
                </c:pt>
                <c:pt idx="24">
                  <c:v>576.71203094500015</c:v>
                </c:pt>
                <c:pt idx="25">
                  <c:v>642.41118883500019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4D-41BB-B4A2-A517889AFA30}"/>
            </c:ext>
          </c:extLst>
        </c:ser>
        <c:ser>
          <c:idx val="1"/>
          <c:order val="1"/>
          <c:tx>
            <c:strRef>
              <c:f>'Figure 27-29'!$J$4</c:f>
              <c:strCache>
                <c:ptCount val="1"/>
                <c:pt idx="0">
                  <c:v>Aotearoa Electrified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'Figure 27-29'!$H$5:$H$30</c:f>
              <c:numCache>
                <c:formatCode>General</c:formatCode>
                <c:ptCount val="2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</c:numCache>
            </c:numRef>
          </c:cat>
          <c:val>
            <c:numRef>
              <c:f>'Figure 27-29'!$J$5:$J$30</c:f>
              <c:numCache>
                <c:formatCode>#,##0</c:formatCode>
                <c:ptCount val="26"/>
                <c:pt idx="0">
                  <c:v>54.928100997499989</c:v>
                </c:pt>
                <c:pt idx="1">
                  <c:v>70.488519417499987</c:v>
                </c:pt>
                <c:pt idx="2">
                  <c:v>87.027655139999993</c:v>
                </c:pt>
                <c:pt idx="3">
                  <c:v>104.42417483200001</c:v>
                </c:pt>
                <c:pt idx="4">
                  <c:v>122.63396289749998</c:v>
                </c:pt>
                <c:pt idx="5">
                  <c:v>141.72427464</c:v>
                </c:pt>
                <c:pt idx="6">
                  <c:v>161.76635428000003</c:v>
                </c:pt>
                <c:pt idx="7">
                  <c:v>183.41788491500003</c:v>
                </c:pt>
                <c:pt idx="8">
                  <c:v>208.98805626999999</c:v>
                </c:pt>
                <c:pt idx="9">
                  <c:v>239.75106385000001</c:v>
                </c:pt>
                <c:pt idx="10">
                  <c:v>277.49090497999998</c:v>
                </c:pt>
                <c:pt idx="11">
                  <c:v>324.10935717000001</c:v>
                </c:pt>
                <c:pt idx="12">
                  <c:v>381.87599504499997</c:v>
                </c:pt>
                <c:pt idx="13">
                  <c:v>453.77654211500004</c:v>
                </c:pt>
                <c:pt idx="14">
                  <c:v>542.44045525499996</c:v>
                </c:pt>
                <c:pt idx="15">
                  <c:v>649.41400736000014</c:v>
                </c:pt>
                <c:pt idx="16">
                  <c:v>774.86605403999999</c:v>
                </c:pt>
                <c:pt idx="17">
                  <c:v>917.4957479599999</c:v>
                </c:pt>
                <c:pt idx="18">
                  <c:v>1071.4914925300002</c:v>
                </c:pt>
                <c:pt idx="19">
                  <c:v>1226.5148882550002</c:v>
                </c:pt>
                <c:pt idx="20">
                  <c:v>1383.5692210250002</c:v>
                </c:pt>
                <c:pt idx="21">
                  <c:v>1540.1170937549998</c:v>
                </c:pt>
                <c:pt idx="22">
                  <c:v>1694.206681165</c:v>
                </c:pt>
                <c:pt idx="23">
                  <c:v>1844.3219804899998</c:v>
                </c:pt>
                <c:pt idx="24">
                  <c:v>1990.0588592900001</c:v>
                </c:pt>
                <c:pt idx="25">
                  <c:v>2131.8306002750001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4D-41BB-B4A2-A517889AFA30}"/>
            </c:ext>
          </c:extLst>
        </c:ser>
        <c:ser>
          <c:idx val="2"/>
          <c:order val="2"/>
          <c:tx>
            <c:strRef>
              <c:f>'Figure 27-29'!$K$4</c:f>
              <c:strCache>
                <c:ptCount val="1"/>
                <c:pt idx="0">
                  <c:v>Global Green Rush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numRef>
              <c:f>'Figure 27-29'!$H$5:$H$30</c:f>
              <c:numCache>
                <c:formatCode>General</c:formatCode>
                <c:ptCount val="2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</c:numCache>
            </c:numRef>
          </c:cat>
          <c:val>
            <c:numRef>
              <c:f>'Figure 27-29'!$K$5:$K$30</c:f>
              <c:numCache>
                <c:formatCode>#,##0</c:formatCode>
                <c:ptCount val="26"/>
                <c:pt idx="0">
                  <c:v>54.928100997499989</c:v>
                </c:pt>
                <c:pt idx="1">
                  <c:v>71.117386196000027</c:v>
                </c:pt>
                <c:pt idx="2">
                  <c:v>88.093118900000007</c:v>
                </c:pt>
                <c:pt idx="3">
                  <c:v>105.92403426999998</c:v>
                </c:pt>
                <c:pt idx="4">
                  <c:v>126.493756385</c:v>
                </c:pt>
                <c:pt idx="5">
                  <c:v>151.47538367499996</c:v>
                </c:pt>
                <c:pt idx="6">
                  <c:v>183.41726048000004</c:v>
                </c:pt>
                <c:pt idx="7">
                  <c:v>226.25448196500005</c:v>
                </c:pt>
                <c:pt idx="8">
                  <c:v>285.05980622499993</c:v>
                </c:pt>
                <c:pt idx="9">
                  <c:v>363.78875129499994</c:v>
                </c:pt>
                <c:pt idx="10">
                  <c:v>464.84472299000004</c:v>
                </c:pt>
                <c:pt idx="11">
                  <c:v>588.22703853999997</c:v>
                </c:pt>
                <c:pt idx="12">
                  <c:v>731.18032906500002</c:v>
                </c:pt>
                <c:pt idx="13">
                  <c:v>889.18339056999991</c:v>
                </c:pt>
                <c:pt idx="14">
                  <c:v>1057.0919290249999</c:v>
                </c:pt>
                <c:pt idx="15">
                  <c:v>1230.3543165399999</c:v>
                </c:pt>
                <c:pt idx="16">
                  <c:v>1405.690720475</c:v>
                </c:pt>
                <c:pt idx="17">
                  <c:v>1580.9251389949998</c:v>
                </c:pt>
                <c:pt idx="18">
                  <c:v>1755.2324557749998</c:v>
                </c:pt>
                <c:pt idx="19">
                  <c:v>1926.5783173600003</c:v>
                </c:pt>
                <c:pt idx="20">
                  <c:v>2096.0512988099999</c:v>
                </c:pt>
                <c:pt idx="21">
                  <c:v>2253.6718226600001</c:v>
                </c:pt>
                <c:pt idx="22">
                  <c:v>2399.5350986150002</c:v>
                </c:pt>
                <c:pt idx="23">
                  <c:v>2534.3293541399999</c:v>
                </c:pt>
                <c:pt idx="24">
                  <c:v>2658.5128886950001</c:v>
                </c:pt>
                <c:pt idx="25">
                  <c:v>2773.054425835001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C4D-41BB-B4A2-A517889AFA30}"/>
            </c:ext>
          </c:extLst>
        </c:ser>
        <c:ser>
          <c:idx val="3"/>
          <c:order val="3"/>
          <c:tx>
            <c:strRef>
              <c:f>'Figure 27-29'!$L$4</c:f>
              <c:strCache>
                <c:ptCount val="1"/>
                <c:pt idx="0">
                  <c:v>Made in Aotearoa</c:v>
                </c:pt>
              </c:strCache>
            </c:strRef>
          </c:tx>
          <c:spPr>
            <a:ln w="28575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cat>
            <c:numRef>
              <c:f>'Figure 27-29'!$H$5:$H$30</c:f>
              <c:numCache>
                <c:formatCode>General</c:formatCode>
                <c:ptCount val="2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</c:numCache>
            </c:numRef>
          </c:cat>
          <c:val>
            <c:numRef>
              <c:f>'Figure 27-29'!$L$5:$L$30</c:f>
              <c:numCache>
                <c:formatCode>#,##0</c:formatCode>
                <c:ptCount val="26"/>
                <c:pt idx="0">
                  <c:v>54.928100997499989</c:v>
                </c:pt>
                <c:pt idx="1">
                  <c:v>68.234272544000007</c:v>
                </c:pt>
                <c:pt idx="2">
                  <c:v>81.645774324000001</c:v>
                </c:pt>
                <c:pt idx="3">
                  <c:v>95.169266179000019</c:v>
                </c:pt>
                <c:pt idx="4">
                  <c:v>108.82071801750003</c:v>
                </c:pt>
                <c:pt idx="5">
                  <c:v>123.06584191499999</c:v>
                </c:pt>
                <c:pt idx="6">
                  <c:v>137.89598497000003</c:v>
                </c:pt>
                <c:pt idx="7">
                  <c:v>153.337158405</c:v>
                </c:pt>
                <c:pt idx="8">
                  <c:v>169.42057984499999</c:v>
                </c:pt>
                <c:pt idx="9">
                  <c:v>186.16879713</c:v>
                </c:pt>
                <c:pt idx="10">
                  <c:v>207.33705553500002</c:v>
                </c:pt>
                <c:pt idx="11">
                  <c:v>235.23302012500005</c:v>
                </c:pt>
                <c:pt idx="12">
                  <c:v>272.69805209000003</c:v>
                </c:pt>
                <c:pt idx="13">
                  <c:v>322.92913501999999</c:v>
                </c:pt>
                <c:pt idx="14">
                  <c:v>388.80516166000001</c:v>
                </c:pt>
                <c:pt idx="15">
                  <c:v>472.37257871000008</c:v>
                </c:pt>
                <c:pt idx="16">
                  <c:v>574.26101141999993</c:v>
                </c:pt>
                <c:pt idx="17">
                  <c:v>693.46296800999994</c:v>
                </c:pt>
                <c:pt idx="18">
                  <c:v>827.85976486000015</c:v>
                </c:pt>
                <c:pt idx="19">
                  <c:v>966.74304186999996</c:v>
                </c:pt>
                <c:pt idx="20">
                  <c:v>1115.0552543249999</c:v>
                </c:pt>
                <c:pt idx="21">
                  <c:v>1269.1521429000002</c:v>
                </c:pt>
                <c:pt idx="22">
                  <c:v>1424.5801361400001</c:v>
                </c:pt>
                <c:pt idx="23">
                  <c:v>1579.6617638350001</c:v>
                </c:pt>
                <c:pt idx="24">
                  <c:v>1732.6662208199998</c:v>
                </c:pt>
                <c:pt idx="25">
                  <c:v>1882.8838656149999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C4D-41BB-B4A2-A517889AFA30}"/>
            </c:ext>
          </c:extLst>
        </c:ser>
        <c:ser>
          <c:idx val="4"/>
          <c:order val="4"/>
          <c:tx>
            <c:strRef>
              <c:f>'Figure 27-29'!$M$4</c:f>
              <c:strCache>
                <c:ptCount val="1"/>
                <c:pt idx="0">
                  <c:v>Aotearoa Intelligence</c:v>
                </c:pt>
              </c:strCache>
            </c:strRef>
          </c:tx>
          <c:spPr>
            <a:ln w="28575" cap="rnd">
              <a:solidFill>
                <a:srgbClr val="92D050"/>
              </a:solidFill>
              <a:round/>
            </a:ln>
            <a:effectLst/>
          </c:spPr>
          <c:marker>
            <c:symbol val="none"/>
          </c:marker>
          <c:cat>
            <c:numRef>
              <c:f>'Figure 27-29'!$H$5:$H$30</c:f>
              <c:numCache>
                <c:formatCode>General</c:formatCode>
                <c:ptCount val="2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</c:numCache>
            </c:numRef>
          </c:cat>
          <c:val>
            <c:numRef>
              <c:f>'Figure 27-29'!$M$5:$M$30</c:f>
              <c:numCache>
                <c:formatCode>#,##0</c:formatCode>
                <c:ptCount val="26"/>
                <c:pt idx="0">
                  <c:v>54.928100997499989</c:v>
                </c:pt>
                <c:pt idx="1">
                  <c:v>72.717404486500001</c:v>
                </c:pt>
                <c:pt idx="2">
                  <c:v>91.997353083500002</c:v>
                </c:pt>
                <c:pt idx="3">
                  <c:v>113.034849385</c:v>
                </c:pt>
                <c:pt idx="4">
                  <c:v>137.44467694999997</c:v>
                </c:pt>
                <c:pt idx="5">
                  <c:v>166.48283551000003</c:v>
                </c:pt>
                <c:pt idx="6">
                  <c:v>200.93927564000001</c:v>
                </c:pt>
                <c:pt idx="7">
                  <c:v>241.77360393500001</c:v>
                </c:pt>
                <c:pt idx="8">
                  <c:v>291.32577805</c:v>
                </c:pt>
                <c:pt idx="9">
                  <c:v>351.85033104500002</c:v>
                </c:pt>
                <c:pt idx="10">
                  <c:v>426.27926460499992</c:v>
                </c:pt>
                <c:pt idx="11">
                  <c:v>516.91148485999997</c:v>
                </c:pt>
                <c:pt idx="12">
                  <c:v>625.27233408999996</c:v>
                </c:pt>
                <c:pt idx="13">
                  <c:v>752.37908800499986</c:v>
                </c:pt>
                <c:pt idx="14">
                  <c:v>898.78631230999974</c:v>
                </c:pt>
                <c:pt idx="15">
                  <c:v>1054.96195392</c:v>
                </c:pt>
                <c:pt idx="16">
                  <c:v>1220.7011790450003</c:v>
                </c:pt>
                <c:pt idx="17">
                  <c:v>1394.5795998649999</c:v>
                </c:pt>
                <c:pt idx="18">
                  <c:v>1574.4158088900001</c:v>
                </c:pt>
                <c:pt idx="19">
                  <c:v>1753.898895885</c:v>
                </c:pt>
                <c:pt idx="20">
                  <c:v>1935.2564390949999</c:v>
                </c:pt>
                <c:pt idx="21">
                  <c:v>2116.4785079349999</c:v>
                </c:pt>
                <c:pt idx="22">
                  <c:v>2296.1746512</c:v>
                </c:pt>
                <c:pt idx="23">
                  <c:v>2473.1140643500003</c:v>
                </c:pt>
                <c:pt idx="24">
                  <c:v>2647.73945895</c:v>
                </c:pt>
                <c:pt idx="25">
                  <c:v>2821.3839364999999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C4D-41BB-B4A2-A517889AFA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8874416"/>
        <c:axId val="88864816"/>
      </c:lineChart>
      <c:catAx>
        <c:axId val="888744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864816"/>
        <c:crosses val="autoZero"/>
        <c:auto val="1"/>
        <c:lblAlgn val="ctr"/>
        <c:lblOffset val="100"/>
        <c:noMultiLvlLbl val="0"/>
      </c:catAx>
      <c:valAx>
        <c:axId val="88864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/>
                  <a:t>MW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8744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NZ"/>
              <a:t>(b)</a:t>
            </a:r>
          </a:p>
        </c:rich>
      </c:tx>
      <c:layout>
        <c:manualLayout>
          <c:xMode val="edge"/>
          <c:yMode val="edge"/>
          <c:x val="1.2863228370442153E-3"/>
          <c:y val="2.0887718153302037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46378930270333"/>
          <c:y val="3.6258750960000398E-2"/>
          <c:w val="0.77265518041536163"/>
          <c:h val="0.7528012394391231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'Figure 27-29'!$A$53</c:f>
              <c:strCache>
                <c:ptCount val="1"/>
                <c:pt idx="0">
                  <c:v>Residential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strRef>
              <c:f>'Figure 27-29'!$I$52:$M$52</c:f>
              <c:strCache>
                <c:ptCount val="5"/>
                <c:pt idx="0">
                  <c:v>Patchwork Nation</c:v>
                </c:pt>
                <c:pt idx="1">
                  <c:v>Aotearoa Electrified</c:v>
                </c:pt>
                <c:pt idx="2">
                  <c:v>Global Green Rush</c:v>
                </c:pt>
                <c:pt idx="3">
                  <c:v>Made in Aotearoa</c:v>
                </c:pt>
                <c:pt idx="4">
                  <c:v>Aotearoa Intelligence</c:v>
                </c:pt>
              </c:strCache>
            </c:strRef>
          </c:cat>
          <c:val>
            <c:numRef>
              <c:f>'Figure 27-29'!$I$53:$M$53</c:f>
              <c:numCache>
                <c:formatCode>0.00</c:formatCode>
                <c:ptCount val="5"/>
                <c:pt idx="0">
                  <c:v>589.13202216105799</c:v>
                </c:pt>
                <c:pt idx="1">
                  <c:v>1808.4050528134901</c:v>
                </c:pt>
                <c:pt idx="2">
                  <c:v>2322.27013836775</c:v>
                </c:pt>
                <c:pt idx="3">
                  <c:v>1710.0377685977301</c:v>
                </c:pt>
                <c:pt idx="4">
                  <c:v>2239.4086685445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369-462B-B2D6-1CC2A0F01176}"/>
            </c:ext>
          </c:extLst>
        </c:ser>
        <c:ser>
          <c:idx val="1"/>
          <c:order val="1"/>
          <c:tx>
            <c:strRef>
              <c:f>'Figure 27-29'!$A$54</c:f>
              <c:strCache>
                <c:ptCount val="1"/>
                <c:pt idx="0">
                  <c:v>Small and Medium Enterprises</c:v>
                </c:pt>
              </c:strCache>
            </c:strRef>
          </c:tx>
          <c:spPr>
            <a:solidFill>
              <a:srgbClr val="00879D"/>
            </a:solidFill>
            <a:ln>
              <a:noFill/>
            </a:ln>
            <a:effectLst/>
          </c:spPr>
          <c:invertIfNegative val="0"/>
          <c:cat>
            <c:strRef>
              <c:f>'Figure 27-29'!$I$52:$M$52</c:f>
              <c:strCache>
                <c:ptCount val="5"/>
                <c:pt idx="0">
                  <c:v>Patchwork Nation</c:v>
                </c:pt>
                <c:pt idx="1">
                  <c:v>Aotearoa Electrified</c:v>
                </c:pt>
                <c:pt idx="2">
                  <c:v>Global Green Rush</c:v>
                </c:pt>
                <c:pt idx="3">
                  <c:v>Made in Aotearoa</c:v>
                </c:pt>
                <c:pt idx="4">
                  <c:v>Aotearoa Intelligence</c:v>
                </c:pt>
              </c:strCache>
            </c:strRef>
          </c:cat>
          <c:val>
            <c:numRef>
              <c:f>'Figure 27-29'!$I$54:$M$54</c:f>
              <c:numCache>
                <c:formatCode>0.00</c:formatCode>
                <c:ptCount val="5"/>
                <c:pt idx="0">
                  <c:v>10.278485075476301</c:v>
                </c:pt>
                <c:pt idx="1">
                  <c:v>171.10175019629099</c:v>
                </c:pt>
                <c:pt idx="2">
                  <c:v>270.37108305313899</c:v>
                </c:pt>
                <c:pt idx="3">
                  <c:v>91.318352920386502</c:v>
                </c:pt>
                <c:pt idx="4">
                  <c:v>366.07367333058602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369-462B-B2D6-1CC2A0F01176}"/>
            </c:ext>
          </c:extLst>
        </c:ser>
        <c:ser>
          <c:idx val="2"/>
          <c:order val="2"/>
          <c:tx>
            <c:strRef>
              <c:f>'Figure 27-29'!$A$55</c:f>
              <c:strCache>
                <c:ptCount val="1"/>
                <c:pt idx="0">
                  <c:v>Large Commerical and Industrial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cat>
            <c:strRef>
              <c:f>'Figure 27-29'!$I$52:$M$52</c:f>
              <c:strCache>
                <c:ptCount val="5"/>
                <c:pt idx="0">
                  <c:v>Patchwork Nation</c:v>
                </c:pt>
                <c:pt idx="1">
                  <c:v>Aotearoa Electrified</c:v>
                </c:pt>
                <c:pt idx="2">
                  <c:v>Global Green Rush</c:v>
                </c:pt>
                <c:pt idx="3">
                  <c:v>Made in Aotearoa</c:v>
                </c:pt>
                <c:pt idx="4">
                  <c:v>Aotearoa Intelligence</c:v>
                </c:pt>
              </c:strCache>
            </c:strRef>
          </c:cat>
          <c:val>
            <c:numRef>
              <c:f>'Figure 27-29'!$I$55:$M$55</c:f>
              <c:numCache>
                <c:formatCode>0.00</c:formatCode>
                <c:ptCount val="5"/>
                <c:pt idx="0">
                  <c:v>7.6226150992287103</c:v>
                </c:pt>
                <c:pt idx="1">
                  <c:v>27.9569656258838</c:v>
                </c:pt>
                <c:pt idx="2">
                  <c:v>42.6522347833791</c:v>
                </c:pt>
                <c:pt idx="3">
                  <c:v>13.026501566694</c:v>
                </c:pt>
                <c:pt idx="4">
                  <c:v>60.716539274737301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369-462B-B2D6-1CC2A0F01176}"/>
            </c:ext>
          </c:extLst>
        </c:ser>
        <c:ser>
          <c:idx val="3"/>
          <c:order val="3"/>
          <c:tx>
            <c:strRef>
              <c:f>'Figure 27-29'!$A$56</c:f>
              <c:strCache>
                <c:ptCount val="1"/>
                <c:pt idx="0">
                  <c:v>Agricultural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cat>
            <c:strRef>
              <c:f>'Figure 27-29'!$I$52:$M$52</c:f>
              <c:strCache>
                <c:ptCount val="5"/>
                <c:pt idx="0">
                  <c:v>Patchwork Nation</c:v>
                </c:pt>
                <c:pt idx="1">
                  <c:v>Aotearoa Electrified</c:v>
                </c:pt>
                <c:pt idx="2">
                  <c:v>Global Green Rush</c:v>
                </c:pt>
                <c:pt idx="3">
                  <c:v>Made in Aotearoa</c:v>
                </c:pt>
                <c:pt idx="4">
                  <c:v>Aotearoa Intelligence</c:v>
                </c:pt>
              </c:strCache>
            </c:strRef>
          </c:cat>
          <c:val>
            <c:numRef>
              <c:f>'Figure 27-29'!$I$56:$M$56</c:f>
              <c:numCache>
                <c:formatCode>0.00</c:formatCode>
                <c:ptCount val="5"/>
                <c:pt idx="0">
                  <c:v>35.378066657641298</c:v>
                </c:pt>
                <c:pt idx="1">
                  <c:v>124.36683142876601</c:v>
                </c:pt>
                <c:pt idx="2">
                  <c:v>137.76096950087501</c:v>
                </c:pt>
                <c:pt idx="3">
                  <c:v>68.501242664381806</c:v>
                </c:pt>
                <c:pt idx="4">
                  <c:v>155.18505539645599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369-462B-B2D6-1CC2A0F011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61015872"/>
        <c:axId val="161016352"/>
      </c:barChart>
      <c:catAx>
        <c:axId val="161015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1016352"/>
        <c:crosses val="autoZero"/>
        <c:auto val="1"/>
        <c:lblAlgn val="ctr"/>
        <c:lblOffset val="100"/>
        <c:noMultiLvlLbl val="0"/>
      </c:catAx>
      <c:valAx>
        <c:axId val="161016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/>
                  <a:t>MW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10158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'Figure 27-29'!$P$4</c:f>
              <c:strCache>
                <c:ptCount val="1"/>
                <c:pt idx="0">
                  <c:v>Patchwork Nation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numRef>
              <c:f>'Figure 27-29'!$O$5:$O$30</c:f>
              <c:numCache>
                <c:formatCode>General</c:formatCode>
                <c:ptCount val="2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</c:numCache>
            </c:numRef>
          </c:cat>
          <c:val>
            <c:numRef>
              <c:f>'Figure 27-29'!$P$5:$P$30</c:f>
              <c:numCache>
                <c:formatCode>0%</c:formatCode>
                <c:ptCount val="2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4.4967641132391903E-4</c:v>
                </c:pt>
                <c:pt idx="12">
                  <c:v>1.5278120169765501E-3</c:v>
                </c:pt>
                <c:pt idx="13">
                  <c:v>3.4878410174512598E-3</c:v>
                </c:pt>
                <c:pt idx="14">
                  <c:v>6.6730100458038902E-3</c:v>
                </c:pt>
                <c:pt idx="15">
                  <c:v>1.1525525463227399E-2</c:v>
                </c:pt>
                <c:pt idx="16">
                  <c:v>1.85749517241518E-2</c:v>
                </c:pt>
                <c:pt idx="17">
                  <c:v>2.8372887163930199E-2</c:v>
                </c:pt>
                <c:pt idx="18">
                  <c:v>4.1401809058298197E-2</c:v>
                </c:pt>
                <c:pt idx="19">
                  <c:v>5.7906854583696203E-2</c:v>
                </c:pt>
                <c:pt idx="20">
                  <c:v>7.7774699542365405E-2</c:v>
                </c:pt>
                <c:pt idx="21">
                  <c:v>0.100479957996069</c:v>
                </c:pt>
                <c:pt idx="22">
                  <c:v>0.12515939864787201</c:v>
                </c:pt>
                <c:pt idx="23">
                  <c:v>0.15082374906947599</c:v>
                </c:pt>
                <c:pt idx="24">
                  <c:v>0.174028209187506</c:v>
                </c:pt>
                <c:pt idx="25">
                  <c:v>0.19720858269865599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1A-47E1-A374-B1FCE0D69E82}"/>
            </c:ext>
          </c:extLst>
        </c:ser>
        <c:ser>
          <c:idx val="1"/>
          <c:order val="1"/>
          <c:tx>
            <c:strRef>
              <c:f>'Figure 27-29'!$Q$4</c:f>
              <c:strCache>
                <c:ptCount val="1"/>
                <c:pt idx="0">
                  <c:v>Aotearoa Electrified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'Figure 27-29'!$O$5:$O$30</c:f>
              <c:numCache>
                <c:formatCode>General</c:formatCode>
                <c:ptCount val="2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</c:numCache>
            </c:numRef>
          </c:cat>
          <c:val>
            <c:numRef>
              <c:f>'Figure 27-29'!$Q$5:$Q$30</c:f>
              <c:numCache>
                <c:formatCode>0%</c:formatCode>
                <c:ptCount val="2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2.49202440417452E-3</c:v>
                </c:pt>
                <c:pt idx="9">
                  <c:v>8.1656239383467201E-3</c:v>
                </c:pt>
                <c:pt idx="10">
                  <c:v>1.7833178510256498E-2</c:v>
                </c:pt>
                <c:pt idx="11">
                  <c:v>3.2367635371814897E-2</c:v>
                </c:pt>
                <c:pt idx="12">
                  <c:v>5.2539384176824903E-2</c:v>
                </c:pt>
                <c:pt idx="13">
                  <c:v>7.88243850788133E-2</c:v>
                </c:pt>
                <c:pt idx="14">
                  <c:v>0.111135776041614</c:v>
                </c:pt>
                <c:pt idx="15">
                  <c:v>0.14870944798042501</c:v>
                </c:pt>
                <c:pt idx="16">
                  <c:v>0.19017995972541901</c:v>
                </c:pt>
                <c:pt idx="17">
                  <c:v>0.23377051621116099</c:v>
                </c:pt>
                <c:pt idx="18">
                  <c:v>0.277770196082406</c:v>
                </c:pt>
                <c:pt idx="19">
                  <c:v>0.31961871726047902</c:v>
                </c:pt>
                <c:pt idx="20">
                  <c:v>0.35987972800640999</c:v>
                </c:pt>
                <c:pt idx="21">
                  <c:v>0.397822390240061</c:v>
                </c:pt>
                <c:pt idx="22">
                  <c:v>0.43306624169378399</c:v>
                </c:pt>
                <c:pt idx="23">
                  <c:v>0.46552484203352501</c:v>
                </c:pt>
                <c:pt idx="24">
                  <c:v>0.49526005536105</c:v>
                </c:pt>
                <c:pt idx="25">
                  <c:v>0.52243590452032895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1A-47E1-A374-B1FCE0D69E82}"/>
            </c:ext>
          </c:extLst>
        </c:ser>
        <c:ser>
          <c:idx val="2"/>
          <c:order val="2"/>
          <c:tx>
            <c:strRef>
              <c:f>'Figure 27-29'!$R$4</c:f>
              <c:strCache>
                <c:ptCount val="1"/>
                <c:pt idx="0">
                  <c:v>Global Green Rush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numRef>
              <c:f>'Figure 27-29'!$O$5:$O$30</c:f>
              <c:numCache>
                <c:formatCode>General</c:formatCode>
                <c:ptCount val="2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</c:numCache>
            </c:numRef>
          </c:cat>
          <c:val>
            <c:numRef>
              <c:f>'Figure 27-29'!$R$5:$R$30</c:f>
              <c:numCache>
                <c:formatCode>0%</c:formatCode>
                <c:ptCount val="2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4.49798831492131E-3</c:v>
                </c:pt>
                <c:pt idx="5">
                  <c:v>1.45124067131492E-2</c:v>
                </c:pt>
                <c:pt idx="6">
                  <c:v>3.1183713914129801E-2</c:v>
                </c:pt>
                <c:pt idx="7">
                  <c:v>5.5500976349554303E-2</c:v>
                </c:pt>
                <c:pt idx="8">
                  <c:v>8.7925750745183495E-2</c:v>
                </c:pt>
                <c:pt idx="9">
                  <c:v>0.12802251415368399</c:v>
                </c:pt>
                <c:pt idx="10">
                  <c:v>0.17426976781459499</c:v>
                </c:pt>
                <c:pt idx="11">
                  <c:v>0.224330392725959</c:v>
                </c:pt>
                <c:pt idx="12">
                  <c:v>0.27554445784807202</c:v>
                </c:pt>
                <c:pt idx="13">
                  <c:v>0.32558224058801999</c:v>
                </c:pt>
                <c:pt idx="14">
                  <c:v>0.37275457168842602</c:v>
                </c:pt>
                <c:pt idx="15">
                  <c:v>0.41613042312387399</c:v>
                </c:pt>
                <c:pt idx="16">
                  <c:v>0.455406341435453</c:v>
                </c:pt>
                <c:pt idx="17">
                  <c:v>0.49064366512095098</c:v>
                </c:pt>
                <c:pt idx="18">
                  <c:v>0.52216944648902297</c:v>
                </c:pt>
                <c:pt idx="19">
                  <c:v>0.55009821059067998</c:v>
                </c:pt>
                <c:pt idx="20">
                  <c:v>0.57526985108103301</c:v>
                </c:pt>
                <c:pt idx="21">
                  <c:v>0.59801602830297396</c:v>
                </c:pt>
                <c:pt idx="22">
                  <c:v>0.618639254481402</c:v>
                </c:pt>
                <c:pt idx="23">
                  <c:v>0.63742162122815704</c:v>
                </c:pt>
                <c:pt idx="24">
                  <c:v>0.65460036515210895</c:v>
                </c:pt>
                <c:pt idx="25">
                  <c:v>0.67038127184713003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21A-47E1-A374-B1FCE0D69E82}"/>
            </c:ext>
          </c:extLst>
        </c:ser>
        <c:ser>
          <c:idx val="3"/>
          <c:order val="3"/>
          <c:tx>
            <c:strRef>
              <c:f>'Figure 27-29'!$S$4</c:f>
              <c:strCache>
                <c:ptCount val="1"/>
                <c:pt idx="0">
                  <c:v>Made in Aotearoa</c:v>
                </c:pt>
              </c:strCache>
            </c:strRef>
          </c:tx>
          <c:spPr>
            <a:ln w="28575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cat>
            <c:numRef>
              <c:f>'Figure 27-29'!$O$5:$O$30</c:f>
              <c:numCache>
                <c:formatCode>General</c:formatCode>
                <c:ptCount val="2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</c:numCache>
            </c:numRef>
          </c:cat>
          <c:val>
            <c:numRef>
              <c:f>'Figure 27-29'!$S$5:$S$30</c:f>
              <c:numCache>
                <c:formatCode>0%</c:formatCode>
                <c:ptCount val="2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3.68808107096298E-3</c:v>
                </c:pt>
                <c:pt idx="11">
                  <c:v>1.16021973841232E-2</c:v>
                </c:pt>
                <c:pt idx="12">
                  <c:v>2.4220713141150998E-2</c:v>
                </c:pt>
                <c:pt idx="13">
                  <c:v>4.1817752399411302E-2</c:v>
                </c:pt>
                <c:pt idx="14">
                  <c:v>6.4273964821659896E-2</c:v>
                </c:pt>
                <c:pt idx="15">
                  <c:v>9.0980665454163806E-2</c:v>
                </c:pt>
                <c:pt idx="16">
                  <c:v>0.120885863884058</c:v>
                </c:pt>
                <c:pt idx="17">
                  <c:v>0.15264540231045201</c:v>
                </c:pt>
                <c:pt idx="18">
                  <c:v>0.18495097622206999</c:v>
                </c:pt>
                <c:pt idx="19">
                  <c:v>0.21517070685350401</c:v>
                </c:pt>
                <c:pt idx="20">
                  <c:v>0.244513634329936</c:v>
                </c:pt>
                <c:pt idx="21">
                  <c:v>0.27240485955561999</c:v>
                </c:pt>
                <c:pt idx="22">
                  <c:v>0.29853473819277399</c:v>
                </c:pt>
                <c:pt idx="23">
                  <c:v>0.32280778334915999</c:v>
                </c:pt>
                <c:pt idx="24">
                  <c:v>0.34524550034990498</c:v>
                </c:pt>
                <c:pt idx="25">
                  <c:v>0.36594600123803001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21A-47E1-A374-B1FCE0D69E82}"/>
            </c:ext>
          </c:extLst>
        </c:ser>
        <c:ser>
          <c:idx val="4"/>
          <c:order val="4"/>
          <c:tx>
            <c:strRef>
              <c:f>'Figure 27-29'!$T$4</c:f>
              <c:strCache>
                <c:ptCount val="1"/>
                <c:pt idx="0">
                  <c:v>Aotearoa Intelligence</c:v>
                </c:pt>
              </c:strCache>
            </c:strRef>
          </c:tx>
          <c:spPr>
            <a:ln w="28575" cap="rnd">
              <a:solidFill>
                <a:srgbClr val="92D050"/>
              </a:solidFill>
              <a:round/>
            </a:ln>
            <a:effectLst/>
          </c:spPr>
          <c:marker>
            <c:symbol val="none"/>
          </c:marker>
          <c:cat>
            <c:numRef>
              <c:f>'Figure 27-29'!$O$5:$O$30</c:f>
              <c:numCache>
                <c:formatCode>General</c:formatCode>
                <c:ptCount val="2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</c:numCache>
            </c:numRef>
          </c:cat>
          <c:val>
            <c:numRef>
              <c:f>'Figure 27-29'!$T$5:$T$30</c:f>
              <c:numCache>
                <c:formatCode>0%</c:formatCode>
                <c:ptCount val="2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2.9687663774107202E-3</c:v>
                </c:pt>
                <c:pt idx="9">
                  <c:v>9.7899677016451206E-3</c:v>
                </c:pt>
                <c:pt idx="10">
                  <c:v>2.1490233343830999E-2</c:v>
                </c:pt>
                <c:pt idx="11">
                  <c:v>3.9165826654131597E-2</c:v>
                </c:pt>
                <c:pt idx="12">
                  <c:v>6.3782496319429893E-2</c:v>
                </c:pt>
                <c:pt idx="13">
                  <c:v>9.5910647125011794E-2</c:v>
                </c:pt>
                <c:pt idx="14">
                  <c:v>0.13543705963257499</c:v>
                </c:pt>
                <c:pt idx="15">
                  <c:v>0.181381092988258</c:v>
                </c:pt>
                <c:pt idx="16">
                  <c:v>0.23200063089960901</c:v>
                </c:pt>
                <c:pt idx="17">
                  <c:v>0.28513326687920398</c:v>
                </c:pt>
                <c:pt idx="18">
                  <c:v>0.33859336964164199</c:v>
                </c:pt>
                <c:pt idx="19">
                  <c:v>0.38914677900905198</c:v>
                </c:pt>
                <c:pt idx="20">
                  <c:v>0.43761828716872703</c:v>
                </c:pt>
                <c:pt idx="21">
                  <c:v>0.48309114554608601</c:v>
                </c:pt>
                <c:pt idx="22">
                  <c:v>0.52510903399753095</c:v>
                </c:pt>
                <c:pt idx="23">
                  <c:v>0.56355815178068203</c:v>
                </c:pt>
                <c:pt idx="24">
                  <c:v>0.59854131480172701</c:v>
                </c:pt>
                <c:pt idx="25">
                  <c:v>0.63026453707878405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21A-47E1-A374-B1FCE0D69E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49359839"/>
        <c:axId val="1249361279"/>
      </c:lineChart>
      <c:catAx>
        <c:axId val="12493598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49361279"/>
        <c:crosses val="autoZero"/>
        <c:auto val="1"/>
        <c:lblAlgn val="ctr"/>
        <c:lblOffset val="100"/>
        <c:noMultiLvlLbl val="0"/>
      </c:catAx>
      <c:valAx>
        <c:axId val="1249361279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000" b="0" i="0" u="none" strike="noStrike" baseline="0">
                    <a:effectLst/>
                  </a:rPr>
                  <a:t>Percent of Total EV Fleet, % </a:t>
                </a:r>
                <a:endParaRPr lang="en-NZ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NZ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493598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'Figure 30'!$B$2</c:f>
              <c:strCache>
                <c:ptCount val="1"/>
                <c:pt idx="0">
                  <c:v>Patchwork Nation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numRef>
              <c:f>'Figure 30'!$A$3:$A$28</c:f>
              <c:numCache>
                <c:formatCode>General</c:formatCode>
                <c:ptCount val="2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</c:numCache>
            </c:numRef>
          </c:cat>
          <c:val>
            <c:numRef>
              <c:f>'Figure 30'!$B$3:$B$28</c:f>
              <c:numCache>
                <c:formatCode>0%</c:formatCode>
                <c:ptCount val="26"/>
                <c:pt idx="0">
                  <c:v>5.1778513368377743E-2</c:v>
                </c:pt>
                <c:pt idx="1">
                  <c:v>7.5823001953429212E-2</c:v>
                </c:pt>
                <c:pt idx="2">
                  <c:v>0.10490879942287964</c:v>
                </c:pt>
                <c:pt idx="3">
                  <c:v>0.13546687339558086</c:v>
                </c:pt>
                <c:pt idx="4">
                  <c:v>0.16211727461382555</c:v>
                </c:pt>
                <c:pt idx="5">
                  <c:v>0.18079303194522967</c:v>
                </c:pt>
                <c:pt idx="6">
                  <c:v>0.19134052442770091</c:v>
                </c:pt>
                <c:pt idx="7">
                  <c:v>0.19637085988109726</c:v>
                </c:pt>
                <c:pt idx="8">
                  <c:v>0.19853404967153629</c:v>
                </c:pt>
                <c:pt idx="9">
                  <c:v>0.19941740355311721</c:v>
                </c:pt>
                <c:pt idx="10">
                  <c:v>0.1997700164628784</c:v>
                </c:pt>
                <c:pt idx="11">
                  <c:v>0.19990945710895144</c:v>
                </c:pt>
                <c:pt idx="12">
                  <c:v>0.19996439207713923</c:v>
                </c:pt>
                <c:pt idx="13">
                  <c:v>0.19998600239204772</c:v>
                </c:pt>
                <c:pt idx="14">
                  <c:v>0.19999449851091422</c:v>
                </c:pt>
                <c:pt idx="15">
                  <c:v>0.19999783792224876</c:v>
                </c:pt>
                <c:pt idx="16">
                  <c:v>0.19999915039780095</c:v>
                </c:pt>
                <c:pt idx="17">
                  <c:v>0.19999966626230609</c:v>
                </c:pt>
                <c:pt idx="18">
                  <c:v>0.19999986892682153</c:v>
                </c:pt>
                <c:pt idx="19">
                  <c:v>0.19999994865573942</c:v>
                </c:pt>
                <c:pt idx="20">
                  <c:v>0.19999997994667559</c:v>
                </c:pt>
                <c:pt idx="21">
                  <c:v>0.19999999224992293</c:v>
                </c:pt>
                <c:pt idx="22">
                  <c:v>0.19999999709372107</c:v>
                </c:pt>
                <c:pt idx="23">
                  <c:v>0.19999999893436443</c:v>
                </c:pt>
                <c:pt idx="24">
                  <c:v>0.1999999997093721</c:v>
                </c:pt>
                <c:pt idx="25">
                  <c:v>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FC-4DA9-9823-4BB589206DEE}"/>
            </c:ext>
          </c:extLst>
        </c:ser>
        <c:ser>
          <c:idx val="1"/>
          <c:order val="1"/>
          <c:tx>
            <c:strRef>
              <c:f>'Figure 30'!$C$2</c:f>
              <c:strCache>
                <c:ptCount val="1"/>
                <c:pt idx="0">
                  <c:v>Aotearoa Electrified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'Figure 30'!$A$3:$A$28</c:f>
              <c:numCache>
                <c:formatCode>General</c:formatCode>
                <c:ptCount val="2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</c:numCache>
            </c:numRef>
          </c:cat>
          <c:val>
            <c:numRef>
              <c:f>'Figure 30'!$C$3:$C$28</c:f>
              <c:numCache>
                <c:formatCode>0%</c:formatCode>
                <c:ptCount val="26"/>
                <c:pt idx="0">
                  <c:v>0.13060278054507249</c:v>
                </c:pt>
                <c:pt idx="1">
                  <c:v>0.19097426714057783</c:v>
                </c:pt>
                <c:pt idx="2">
                  <c:v>0.2637704665222993</c:v>
                </c:pt>
                <c:pt idx="3">
                  <c:v>0.33997791686476952</c:v>
                </c:pt>
                <c:pt idx="4">
                  <c:v>0.40621252493672133</c:v>
                </c:pt>
                <c:pt idx="5">
                  <c:v>0.45250181016477903</c:v>
                </c:pt>
                <c:pt idx="6">
                  <c:v>0.47859890733636379</c:v>
                </c:pt>
                <c:pt idx="7">
                  <c:v>0.49103361184683353</c:v>
                </c:pt>
                <c:pt idx="8">
                  <c:v>0.49637859642987275</c:v>
                </c:pt>
                <c:pt idx="9">
                  <c:v>0.49856086138552136</c:v>
                </c:pt>
                <c:pt idx="10">
                  <c:v>0.4994319032107073</c:v>
                </c:pt>
                <c:pt idx="11">
                  <c:v>0.49977634615497091</c:v>
                </c:pt>
                <c:pt idx="12">
                  <c:v>0.4999120435692006</c:v>
                </c:pt>
                <c:pt idx="13">
                  <c:v>0.49996542394937388</c:v>
                </c:pt>
                <c:pt idx="14">
                  <c:v>0.49998641042357245</c:v>
                </c:pt>
                <c:pt idx="15">
                  <c:v>0.49999465935391979</c:v>
                </c:pt>
                <c:pt idx="16">
                  <c:v>0.49999790129375171</c:v>
                </c:pt>
                <c:pt idx="17">
                  <c:v>0.49999917551876466</c:v>
                </c:pt>
                <c:pt idx="18">
                  <c:v>0.49999967624723057</c:v>
                </c:pt>
                <c:pt idx="19">
                  <c:v>0.49999987302851712</c:v>
                </c:pt>
                <c:pt idx="20">
                  <c:v>0.49999995038797657</c:v>
                </c:pt>
                <c:pt idx="21">
                  <c:v>0.49999998078269448</c:v>
                </c:pt>
                <c:pt idx="22">
                  <c:v>0.49999999264643924</c:v>
                </c:pt>
                <c:pt idx="23">
                  <c:v>0.49999999735271816</c:v>
                </c:pt>
                <c:pt idx="24">
                  <c:v>0.49999999921562016</c:v>
                </c:pt>
                <c:pt idx="25">
                  <c:v>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FC-4DA9-9823-4BB589206DEE}"/>
            </c:ext>
          </c:extLst>
        </c:ser>
        <c:ser>
          <c:idx val="2"/>
          <c:order val="2"/>
          <c:tx>
            <c:strRef>
              <c:f>'Figure 30'!$D$2</c:f>
              <c:strCache>
                <c:ptCount val="1"/>
                <c:pt idx="0">
                  <c:v>Global Green Rush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'Figure 30'!$A$3:$A$28</c:f>
              <c:numCache>
                <c:formatCode>General</c:formatCode>
                <c:ptCount val="2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</c:numCache>
            </c:numRef>
          </c:cat>
          <c:val>
            <c:numRef>
              <c:f>'Figure 30'!$D$3:$D$28</c:f>
              <c:numCache>
                <c:formatCode>0%</c:formatCode>
                <c:ptCount val="26"/>
                <c:pt idx="0">
                  <c:v>0.13060278054507249</c:v>
                </c:pt>
                <c:pt idx="1">
                  <c:v>0.19097426714057783</c:v>
                </c:pt>
                <c:pt idx="2">
                  <c:v>0.2637704665222993</c:v>
                </c:pt>
                <c:pt idx="3">
                  <c:v>0.33997791686476952</c:v>
                </c:pt>
                <c:pt idx="4">
                  <c:v>0.40621252493672133</c:v>
                </c:pt>
                <c:pt idx="5">
                  <c:v>0.45250181016477903</c:v>
                </c:pt>
                <c:pt idx="6">
                  <c:v>0.47859890733636379</c:v>
                </c:pt>
                <c:pt idx="7">
                  <c:v>0.49103361184683353</c:v>
                </c:pt>
                <c:pt idx="8">
                  <c:v>0.49637859642987275</c:v>
                </c:pt>
                <c:pt idx="9">
                  <c:v>0.49856086138552136</c:v>
                </c:pt>
                <c:pt idx="10">
                  <c:v>0.4994319032107073</c:v>
                </c:pt>
                <c:pt idx="11">
                  <c:v>0.49977634615497091</c:v>
                </c:pt>
                <c:pt idx="12">
                  <c:v>0.4999120435692006</c:v>
                </c:pt>
                <c:pt idx="13">
                  <c:v>0.49996542394937388</c:v>
                </c:pt>
                <c:pt idx="14">
                  <c:v>0.49998641042357245</c:v>
                </c:pt>
                <c:pt idx="15">
                  <c:v>0.49999465935391979</c:v>
                </c:pt>
                <c:pt idx="16">
                  <c:v>0.49999790129375171</c:v>
                </c:pt>
                <c:pt idx="17">
                  <c:v>0.49999917551876466</c:v>
                </c:pt>
                <c:pt idx="18">
                  <c:v>0.49999967624723057</c:v>
                </c:pt>
                <c:pt idx="19">
                  <c:v>0.49999987302851712</c:v>
                </c:pt>
                <c:pt idx="20">
                  <c:v>0.49999995038797657</c:v>
                </c:pt>
                <c:pt idx="21">
                  <c:v>0.49999998078269448</c:v>
                </c:pt>
                <c:pt idx="22">
                  <c:v>0.49999999264643924</c:v>
                </c:pt>
                <c:pt idx="23">
                  <c:v>0.49999999735271816</c:v>
                </c:pt>
                <c:pt idx="24">
                  <c:v>0.49999999921562016</c:v>
                </c:pt>
                <c:pt idx="25">
                  <c:v>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AFC-4DA9-9823-4BB589206DEE}"/>
            </c:ext>
          </c:extLst>
        </c:ser>
        <c:ser>
          <c:idx val="3"/>
          <c:order val="3"/>
          <c:tx>
            <c:strRef>
              <c:f>'Figure 30'!$E$2</c:f>
              <c:strCache>
                <c:ptCount val="1"/>
                <c:pt idx="0">
                  <c:v>Made in Aotearoa</c:v>
                </c:pt>
              </c:strCache>
            </c:strRef>
          </c:tx>
          <c:spPr>
            <a:ln w="28575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cat>
            <c:numRef>
              <c:f>'Figure 30'!$A$3:$A$28</c:f>
              <c:numCache>
                <c:formatCode>General</c:formatCode>
                <c:ptCount val="2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</c:numCache>
            </c:numRef>
          </c:cat>
          <c:val>
            <c:numRef>
              <c:f>'Figure 30'!$E$3:$E$28</c:f>
              <c:numCache>
                <c:formatCode>0%</c:formatCode>
                <c:ptCount val="26"/>
                <c:pt idx="0">
                  <c:v>0.13060278054507249</c:v>
                </c:pt>
                <c:pt idx="1">
                  <c:v>0.19097426714057783</c:v>
                </c:pt>
                <c:pt idx="2">
                  <c:v>0.2637704665222993</c:v>
                </c:pt>
                <c:pt idx="3">
                  <c:v>0.33997791686476952</c:v>
                </c:pt>
                <c:pt idx="4">
                  <c:v>0.40621252493672133</c:v>
                </c:pt>
                <c:pt idx="5">
                  <c:v>0.45250181016477903</c:v>
                </c:pt>
                <c:pt idx="6">
                  <c:v>0.47859890733636379</c:v>
                </c:pt>
                <c:pt idx="7">
                  <c:v>0.49103361184683353</c:v>
                </c:pt>
                <c:pt idx="8">
                  <c:v>0.49637859642987275</c:v>
                </c:pt>
                <c:pt idx="9">
                  <c:v>0.49856086138552136</c:v>
                </c:pt>
                <c:pt idx="10">
                  <c:v>0.4994319032107073</c:v>
                </c:pt>
                <c:pt idx="11">
                  <c:v>0.49977634615497091</c:v>
                </c:pt>
                <c:pt idx="12">
                  <c:v>0.4999120435692006</c:v>
                </c:pt>
                <c:pt idx="13">
                  <c:v>0.49996542394937388</c:v>
                </c:pt>
                <c:pt idx="14">
                  <c:v>0.49998641042357245</c:v>
                </c:pt>
                <c:pt idx="15">
                  <c:v>0.49999465935391979</c:v>
                </c:pt>
                <c:pt idx="16">
                  <c:v>0.49999790129375171</c:v>
                </c:pt>
                <c:pt idx="17">
                  <c:v>0.49999917551876466</c:v>
                </c:pt>
                <c:pt idx="18">
                  <c:v>0.49999967624723057</c:v>
                </c:pt>
                <c:pt idx="19">
                  <c:v>0.49999987302851712</c:v>
                </c:pt>
                <c:pt idx="20">
                  <c:v>0.49999995038797657</c:v>
                </c:pt>
                <c:pt idx="21">
                  <c:v>0.49999998078269448</c:v>
                </c:pt>
                <c:pt idx="22">
                  <c:v>0.49999999264643924</c:v>
                </c:pt>
                <c:pt idx="23">
                  <c:v>0.49999999735271816</c:v>
                </c:pt>
                <c:pt idx="24">
                  <c:v>0.49999999921562016</c:v>
                </c:pt>
                <c:pt idx="25">
                  <c:v>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AFC-4DA9-9823-4BB589206DEE}"/>
            </c:ext>
          </c:extLst>
        </c:ser>
        <c:ser>
          <c:idx val="4"/>
          <c:order val="4"/>
          <c:tx>
            <c:strRef>
              <c:f>'Figure 30'!$F$2</c:f>
              <c:strCache>
                <c:ptCount val="1"/>
                <c:pt idx="0">
                  <c:v>Aotearoa Intelligence</c:v>
                </c:pt>
              </c:strCache>
            </c:strRef>
          </c:tx>
          <c:spPr>
            <a:ln w="28575" cap="rnd">
              <a:solidFill>
                <a:srgbClr val="92D050"/>
              </a:solidFill>
              <a:round/>
            </a:ln>
            <a:effectLst/>
          </c:spPr>
          <c:marker>
            <c:symbol val="none"/>
          </c:marker>
          <c:cat>
            <c:numRef>
              <c:f>'Figure 30'!$A$3:$A$28</c:f>
              <c:numCache>
                <c:formatCode>General</c:formatCode>
                <c:ptCount val="2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</c:numCache>
            </c:numRef>
          </c:cat>
          <c:val>
            <c:numRef>
              <c:f>'Figure 30'!$F$3:$F$28</c:f>
              <c:numCache>
                <c:formatCode>0%</c:formatCode>
                <c:ptCount val="26"/>
                <c:pt idx="0">
                  <c:v>0.22973238236958962</c:v>
                </c:pt>
                <c:pt idx="1">
                  <c:v>0.31711892012658455</c:v>
                </c:pt>
                <c:pt idx="2">
                  <c:v>0.46348533708497569</c:v>
                </c:pt>
                <c:pt idx="3">
                  <c:v>0.54320688074003298</c:v>
                </c:pt>
                <c:pt idx="4">
                  <c:v>0.61320688074003304</c:v>
                </c:pt>
                <c:pt idx="5">
                  <c:v>0.65320688074003297</c:v>
                </c:pt>
                <c:pt idx="6">
                  <c:v>0.6871569471528326</c:v>
                </c:pt>
                <c:pt idx="7">
                  <c:v>0.72663677896249879</c:v>
                </c:pt>
                <c:pt idx="8">
                  <c:v>0.7454423169013179</c:v>
                </c:pt>
                <c:pt idx="9">
                  <c:v>0.76473454677124653</c:v>
                </c:pt>
                <c:pt idx="10">
                  <c:v>0.79650480460333084</c:v>
                </c:pt>
                <c:pt idx="11">
                  <c:v>0.79789087374677292</c:v>
                </c:pt>
                <c:pt idx="12">
                  <c:v>0.79843897283431187</c:v>
                </c:pt>
                <c:pt idx="13">
                  <c:v>0.79865490206066625</c:v>
                </c:pt>
                <c:pt idx="14">
                  <c:v>0.79873984384964059</c:v>
                </c:pt>
                <c:pt idx="15">
                  <c:v>0.79877323859566662</c:v>
                </c:pt>
                <c:pt idx="16">
                  <c:v>0.79878636468164632</c:v>
                </c:pt>
                <c:pt idx="17">
                  <c:v>0.79879152353477922</c:v>
                </c:pt>
                <c:pt idx="18">
                  <c:v>0.79879355101064775</c:v>
                </c:pt>
                <c:pt idx="19">
                  <c:v>0.79879434781583403</c:v>
                </c:pt>
                <c:pt idx="20">
                  <c:v>0.7987946609614045</c:v>
                </c:pt>
                <c:pt idx="21">
                  <c:v>0.7987947840277404</c:v>
                </c:pt>
                <c:pt idx="22">
                  <c:v>0.79879483239287252</c:v>
                </c:pt>
                <c:pt idx="23">
                  <c:v>0.79879485140035844</c:v>
                </c:pt>
                <c:pt idx="24">
                  <c:v>0.79879485887029134</c:v>
                </c:pt>
                <c:pt idx="25">
                  <c:v>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AFC-4DA9-9823-4BB589206D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90843247"/>
        <c:axId val="1090824047"/>
      </c:lineChart>
      <c:catAx>
        <c:axId val="10908432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90824047"/>
        <c:crosses val="autoZero"/>
        <c:auto val="1"/>
        <c:lblAlgn val="ctr"/>
        <c:lblOffset val="100"/>
        <c:noMultiLvlLbl val="0"/>
      </c:catAx>
      <c:valAx>
        <c:axId val="1090824047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90843247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(a)</a:t>
            </a:r>
          </a:p>
        </c:rich>
      </c:tx>
      <c:layout>
        <c:manualLayout>
          <c:xMode val="edge"/>
          <c:yMode val="edge"/>
          <c:x val="1.4455885322027047E-2"/>
          <c:y val="1.4101057579318449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'Figure 31'!$B$10</c:f>
              <c:strCache>
                <c:ptCount val="1"/>
                <c:pt idx="0">
                  <c:v>Aotearoa Electrified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'Figure 31'!$A$11:$A$36</c:f>
              <c:numCache>
                <c:formatCode>General</c:formatCode>
                <c:ptCount val="2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</c:numCache>
            </c:numRef>
          </c:cat>
          <c:val>
            <c:numRef>
              <c:f>'Figure 31'!$B$11:$B$36</c:f>
              <c:numCache>
                <c:formatCode>0.0</c:formatCode>
                <c:ptCount val="26"/>
                <c:pt idx="0">
                  <c:v>25.1</c:v>
                </c:pt>
                <c:pt idx="1">
                  <c:v>24.5</c:v>
                </c:pt>
                <c:pt idx="2">
                  <c:v>30.1</c:v>
                </c:pt>
                <c:pt idx="3">
                  <c:v>22.3</c:v>
                </c:pt>
                <c:pt idx="4">
                  <c:v>20.399999999999999</c:v>
                </c:pt>
                <c:pt idx="5">
                  <c:v>18.100000000000001</c:v>
                </c:pt>
                <c:pt idx="6">
                  <c:v>16.3</c:v>
                </c:pt>
                <c:pt idx="7">
                  <c:v>19.5</c:v>
                </c:pt>
                <c:pt idx="8">
                  <c:v>17.5</c:v>
                </c:pt>
                <c:pt idx="9">
                  <c:v>15.8</c:v>
                </c:pt>
                <c:pt idx="10">
                  <c:v>11.7</c:v>
                </c:pt>
                <c:pt idx="11">
                  <c:v>12.5</c:v>
                </c:pt>
                <c:pt idx="12">
                  <c:v>14.2</c:v>
                </c:pt>
                <c:pt idx="13">
                  <c:v>16.8</c:v>
                </c:pt>
                <c:pt idx="14">
                  <c:v>16.7</c:v>
                </c:pt>
                <c:pt idx="15">
                  <c:v>12.8</c:v>
                </c:pt>
                <c:pt idx="16">
                  <c:v>13.1</c:v>
                </c:pt>
                <c:pt idx="17">
                  <c:v>12.7</c:v>
                </c:pt>
                <c:pt idx="18">
                  <c:v>12.2</c:v>
                </c:pt>
                <c:pt idx="19">
                  <c:v>7</c:v>
                </c:pt>
                <c:pt idx="20">
                  <c:v>6.1</c:v>
                </c:pt>
                <c:pt idx="21">
                  <c:v>5.3</c:v>
                </c:pt>
                <c:pt idx="22">
                  <c:v>4.4000000000000004</c:v>
                </c:pt>
                <c:pt idx="23">
                  <c:v>3.7</c:v>
                </c:pt>
                <c:pt idx="24">
                  <c:v>3</c:v>
                </c:pt>
                <c:pt idx="25">
                  <c:v>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CA-404C-BA9B-C5F0D6089CA7}"/>
            </c:ext>
          </c:extLst>
        </c:ser>
        <c:ser>
          <c:idx val="1"/>
          <c:order val="1"/>
          <c:tx>
            <c:strRef>
              <c:f>'Figure 31'!$C$10</c:f>
              <c:strCache>
                <c:ptCount val="1"/>
                <c:pt idx="0">
                  <c:v>Aotearoa Intelligence</c:v>
                </c:pt>
              </c:strCache>
            </c:strRef>
          </c:tx>
          <c:spPr>
            <a:ln w="28575" cap="rnd">
              <a:solidFill>
                <a:srgbClr val="92D050"/>
              </a:solidFill>
              <a:round/>
            </a:ln>
            <a:effectLst/>
          </c:spPr>
          <c:marker>
            <c:symbol val="none"/>
          </c:marker>
          <c:cat>
            <c:numRef>
              <c:f>'Figure 31'!$A$11:$A$36</c:f>
              <c:numCache>
                <c:formatCode>General</c:formatCode>
                <c:ptCount val="2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</c:numCache>
            </c:numRef>
          </c:cat>
          <c:val>
            <c:numRef>
              <c:f>'Figure 31'!$C$11:$C$36</c:f>
              <c:numCache>
                <c:formatCode>0.0</c:formatCode>
                <c:ptCount val="26"/>
                <c:pt idx="0">
                  <c:v>25.1</c:v>
                </c:pt>
                <c:pt idx="1">
                  <c:v>24.6</c:v>
                </c:pt>
                <c:pt idx="2">
                  <c:v>30.1</c:v>
                </c:pt>
                <c:pt idx="3">
                  <c:v>22.2</c:v>
                </c:pt>
                <c:pt idx="4">
                  <c:v>20</c:v>
                </c:pt>
                <c:pt idx="5">
                  <c:v>17.399999999999999</c:v>
                </c:pt>
                <c:pt idx="6">
                  <c:v>15</c:v>
                </c:pt>
                <c:pt idx="7">
                  <c:v>17.3</c:v>
                </c:pt>
                <c:pt idx="8">
                  <c:v>14.2</c:v>
                </c:pt>
                <c:pt idx="9">
                  <c:v>11.3</c:v>
                </c:pt>
                <c:pt idx="10">
                  <c:v>6.7</c:v>
                </c:pt>
                <c:pt idx="11">
                  <c:v>6.5</c:v>
                </c:pt>
                <c:pt idx="12">
                  <c:v>7.7</c:v>
                </c:pt>
                <c:pt idx="13">
                  <c:v>10.5</c:v>
                </c:pt>
                <c:pt idx="14">
                  <c:v>11.1</c:v>
                </c:pt>
                <c:pt idx="15">
                  <c:v>8.1</c:v>
                </c:pt>
                <c:pt idx="16">
                  <c:v>9.4</c:v>
                </c:pt>
                <c:pt idx="17">
                  <c:v>9.9</c:v>
                </c:pt>
                <c:pt idx="18">
                  <c:v>10.1</c:v>
                </c:pt>
                <c:pt idx="19">
                  <c:v>5.5</c:v>
                </c:pt>
                <c:pt idx="20">
                  <c:v>5.0999999999999996</c:v>
                </c:pt>
                <c:pt idx="21">
                  <c:v>4.5</c:v>
                </c:pt>
                <c:pt idx="22">
                  <c:v>3.9</c:v>
                </c:pt>
                <c:pt idx="23">
                  <c:v>3.3</c:v>
                </c:pt>
                <c:pt idx="24">
                  <c:v>2.7</c:v>
                </c:pt>
                <c:pt idx="25">
                  <c:v>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CA-404C-BA9B-C5F0D6089CA7}"/>
            </c:ext>
          </c:extLst>
        </c:ser>
        <c:ser>
          <c:idx val="2"/>
          <c:order val="2"/>
          <c:tx>
            <c:strRef>
              <c:f>'Figure 31'!$D$10</c:f>
              <c:strCache>
                <c:ptCount val="1"/>
                <c:pt idx="0">
                  <c:v>Global Green Rush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numRef>
              <c:f>'Figure 31'!$A$11:$A$36</c:f>
              <c:numCache>
                <c:formatCode>General</c:formatCode>
                <c:ptCount val="2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</c:numCache>
            </c:numRef>
          </c:cat>
          <c:val>
            <c:numRef>
              <c:f>'Figure 31'!$D$11:$D$36</c:f>
              <c:numCache>
                <c:formatCode>0.0</c:formatCode>
                <c:ptCount val="26"/>
                <c:pt idx="0">
                  <c:v>25.2</c:v>
                </c:pt>
                <c:pt idx="1">
                  <c:v>24.9</c:v>
                </c:pt>
                <c:pt idx="2">
                  <c:v>30.9</c:v>
                </c:pt>
                <c:pt idx="3">
                  <c:v>24.1</c:v>
                </c:pt>
                <c:pt idx="4">
                  <c:v>23.4</c:v>
                </c:pt>
                <c:pt idx="5">
                  <c:v>23.1</c:v>
                </c:pt>
                <c:pt idx="6">
                  <c:v>24.1</c:v>
                </c:pt>
                <c:pt idx="7">
                  <c:v>29.8</c:v>
                </c:pt>
                <c:pt idx="8">
                  <c:v>29.6</c:v>
                </c:pt>
                <c:pt idx="9">
                  <c:v>28.4</c:v>
                </c:pt>
                <c:pt idx="10">
                  <c:v>23.5</c:v>
                </c:pt>
                <c:pt idx="11">
                  <c:v>21.8</c:v>
                </c:pt>
                <c:pt idx="12">
                  <c:v>20.399999999999999</c:v>
                </c:pt>
                <c:pt idx="13">
                  <c:v>19.5</c:v>
                </c:pt>
                <c:pt idx="14">
                  <c:v>16.3</c:v>
                </c:pt>
                <c:pt idx="15">
                  <c:v>10.4</c:v>
                </c:pt>
                <c:pt idx="16">
                  <c:v>9.6</c:v>
                </c:pt>
                <c:pt idx="17">
                  <c:v>8.9</c:v>
                </c:pt>
                <c:pt idx="18">
                  <c:v>8.1999999999999993</c:v>
                </c:pt>
                <c:pt idx="19">
                  <c:v>3.3</c:v>
                </c:pt>
                <c:pt idx="20">
                  <c:v>2.9</c:v>
                </c:pt>
                <c:pt idx="21">
                  <c:v>2.4</c:v>
                </c:pt>
                <c:pt idx="22">
                  <c:v>1.9</c:v>
                </c:pt>
                <c:pt idx="23">
                  <c:v>1.6</c:v>
                </c:pt>
                <c:pt idx="24">
                  <c:v>1.1000000000000001</c:v>
                </c:pt>
                <c:pt idx="25">
                  <c:v>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1CA-404C-BA9B-C5F0D6089CA7}"/>
            </c:ext>
          </c:extLst>
        </c:ser>
        <c:ser>
          <c:idx val="3"/>
          <c:order val="3"/>
          <c:tx>
            <c:strRef>
              <c:f>'Figure 31'!$E$10</c:f>
              <c:strCache>
                <c:ptCount val="1"/>
                <c:pt idx="0">
                  <c:v>Made in Aotearoa</c:v>
                </c:pt>
              </c:strCache>
            </c:strRef>
          </c:tx>
          <c:spPr>
            <a:ln w="28575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cat>
            <c:numRef>
              <c:f>'Figure 31'!$A$11:$A$36</c:f>
              <c:numCache>
                <c:formatCode>General</c:formatCode>
                <c:ptCount val="2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</c:numCache>
            </c:numRef>
          </c:cat>
          <c:val>
            <c:numRef>
              <c:f>'Figure 31'!$E$11:$E$36</c:f>
              <c:numCache>
                <c:formatCode>0.0</c:formatCode>
                <c:ptCount val="26"/>
                <c:pt idx="0">
                  <c:v>25</c:v>
                </c:pt>
                <c:pt idx="1">
                  <c:v>24.2</c:v>
                </c:pt>
                <c:pt idx="2">
                  <c:v>29.5</c:v>
                </c:pt>
                <c:pt idx="3">
                  <c:v>21.3</c:v>
                </c:pt>
                <c:pt idx="4">
                  <c:v>18.7</c:v>
                </c:pt>
                <c:pt idx="5">
                  <c:v>15.6</c:v>
                </c:pt>
                <c:pt idx="6">
                  <c:v>12.6</c:v>
                </c:pt>
                <c:pt idx="7">
                  <c:v>14.2</c:v>
                </c:pt>
                <c:pt idx="8">
                  <c:v>10.199999999999999</c:v>
                </c:pt>
                <c:pt idx="9">
                  <c:v>6.9</c:v>
                </c:pt>
                <c:pt idx="10">
                  <c:v>2.8</c:v>
                </c:pt>
                <c:pt idx="11">
                  <c:v>1.8</c:v>
                </c:pt>
                <c:pt idx="12">
                  <c:v>1.5</c:v>
                </c:pt>
                <c:pt idx="13">
                  <c:v>1.6</c:v>
                </c:pt>
                <c:pt idx="14">
                  <c:v>0.9</c:v>
                </c:pt>
                <c:pt idx="15">
                  <c:v>0</c:v>
                </c:pt>
                <c:pt idx="16">
                  <c:v>0.3</c:v>
                </c:pt>
                <c:pt idx="17">
                  <c:v>0.9</c:v>
                </c:pt>
                <c:pt idx="18">
                  <c:v>1.6</c:v>
                </c:pt>
                <c:pt idx="19">
                  <c:v>0.4</c:v>
                </c:pt>
                <c:pt idx="20">
                  <c:v>0.6</c:v>
                </c:pt>
                <c:pt idx="21">
                  <c:v>0.8</c:v>
                </c:pt>
                <c:pt idx="22">
                  <c:v>0.9</c:v>
                </c:pt>
                <c:pt idx="23">
                  <c:v>0.8</c:v>
                </c:pt>
                <c:pt idx="24">
                  <c:v>0.7</c:v>
                </c:pt>
                <c:pt idx="25">
                  <c:v>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1CA-404C-BA9B-C5F0D6089CA7}"/>
            </c:ext>
          </c:extLst>
        </c:ser>
        <c:ser>
          <c:idx val="4"/>
          <c:order val="4"/>
          <c:tx>
            <c:strRef>
              <c:f>'Figure 31'!$F$10</c:f>
              <c:strCache>
                <c:ptCount val="1"/>
                <c:pt idx="0">
                  <c:v>Patchwork Nation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numRef>
              <c:f>'Figure 31'!$A$11:$A$36</c:f>
              <c:numCache>
                <c:formatCode>General</c:formatCode>
                <c:ptCount val="2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</c:numCache>
            </c:numRef>
          </c:cat>
          <c:val>
            <c:numRef>
              <c:f>'Figure 31'!$F$11:$F$36</c:f>
              <c:numCache>
                <c:formatCode>0.0</c:formatCode>
                <c:ptCount val="26"/>
                <c:pt idx="0">
                  <c:v>25.3</c:v>
                </c:pt>
                <c:pt idx="1">
                  <c:v>24.9</c:v>
                </c:pt>
                <c:pt idx="2">
                  <c:v>30.5</c:v>
                </c:pt>
                <c:pt idx="3">
                  <c:v>22.8</c:v>
                </c:pt>
                <c:pt idx="4">
                  <c:v>20.7</c:v>
                </c:pt>
                <c:pt idx="5">
                  <c:v>18.2</c:v>
                </c:pt>
                <c:pt idx="6">
                  <c:v>15.9</c:v>
                </c:pt>
                <c:pt idx="7">
                  <c:v>17.7</c:v>
                </c:pt>
                <c:pt idx="8">
                  <c:v>13.6</c:v>
                </c:pt>
                <c:pt idx="9">
                  <c:v>9.5</c:v>
                </c:pt>
                <c:pt idx="10">
                  <c:v>4.5999999999999996</c:v>
                </c:pt>
                <c:pt idx="11">
                  <c:v>3.4</c:v>
                </c:pt>
                <c:pt idx="12">
                  <c:v>3.2</c:v>
                </c:pt>
                <c:pt idx="13">
                  <c:v>4</c:v>
                </c:pt>
                <c:pt idx="14">
                  <c:v>3.6</c:v>
                </c:pt>
                <c:pt idx="15">
                  <c:v>1.3</c:v>
                </c:pt>
                <c:pt idx="16">
                  <c:v>2</c:v>
                </c:pt>
                <c:pt idx="17">
                  <c:v>2.9</c:v>
                </c:pt>
                <c:pt idx="18">
                  <c:v>3.5</c:v>
                </c:pt>
                <c:pt idx="19">
                  <c:v>0.3</c:v>
                </c:pt>
                <c:pt idx="20">
                  <c:v>0.3</c:v>
                </c:pt>
                <c:pt idx="21">
                  <c:v>0.3</c:v>
                </c:pt>
                <c:pt idx="22">
                  <c:v>0.2</c:v>
                </c:pt>
                <c:pt idx="23">
                  <c:v>0.1</c:v>
                </c:pt>
                <c:pt idx="24">
                  <c:v>0</c:v>
                </c:pt>
                <c:pt idx="2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1CA-404C-BA9B-C5F0D6089C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7877551"/>
        <c:axId val="77867471"/>
      </c:lineChart>
      <c:catAx>
        <c:axId val="778775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867471"/>
        <c:crosses val="autoZero"/>
        <c:auto val="1"/>
        <c:lblAlgn val="ctr"/>
        <c:lblOffset val="100"/>
        <c:noMultiLvlLbl val="0"/>
      </c:catAx>
      <c:valAx>
        <c:axId val="7786747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/>
                  <a:t>annual</a:t>
                </a:r>
                <a:r>
                  <a:rPr lang="en-NZ" baseline="0"/>
                  <a:t> supply (PJ)</a:t>
                </a:r>
                <a:endParaRPr lang="en-NZ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NZ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87755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NZ"/>
              <a:t>(b)</a:t>
            </a:r>
          </a:p>
        </c:rich>
      </c:tx>
      <c:layout>
        <c:manualLayout>
          <c:xMode val="edge"/>
          <c:yMode val="edge"/>
          <c:x val="2.0404444444444413E-2"/>
          <c:y val="3.1358024691358025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4385663410330971"/>
          <c:y val="5.1631072518188222E-2"/>
          <c:w val="0.82571459687870963"/>
          <c:h val="0.69042385895144942"/>
        </c:manualLayout>
      </c:layout>
      <c:lineChart>
        <c:grouping val="standard"/>
        <c:varyColors val="0"/>
        <c:ser>
          <c:idx val="0"/>
          <c:order val="0"/>
          <c:tx>
            <c:strRef>
              <c:f>'Figure 31'!$I$10</c:f>
              <c:strCache>
                <c:ptCount val="1"/>
                <c:pt idx="0">
                  <c:v>Domestic gas resource cost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numRef>
              <c:f>'Figure 31'!$H$11:$H$36</c:f>
              <c:numCache>
                <c:formatCode>General</c:formatCode>
                <c:ptCount val="2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</c:numCache>
            </c:numRef>
          </c:cat>
          <c:val>
            <c:numRef>
              <c:f>'Figure 31'!$I$11:$I$36</c:f>
              <c:numCache>
                <c:formatCode>0.0</c:formatCode>
                <c:ptCount val="26"/>
                <c:pt idx="0">
                  <c:v>10.25</c:v>
                </c:pt>
                <c:pt idx="1">
                  <c:v>10.25</c:v>
                </c:pt>
                <c:pt idx="2">
                  <c:v>10.25</c:v>
                </c:pt>
                <c:pt idx="3">
                  <c:v>10.25</c:v>
                </c:pt>
                <c:pt idx="4">
                  <c:v>10.25</c:v>
                </c:pt>
                <c:pt idx="5">
                  <c:v>10.25</c:v>
                </c:pt>
                <c:pt idx="6">
                  <c:v>10.25</c:v>
                </c:pt>
                <c:pt idx="7">
                  <c:v>10.25</c:v>
                </c:pt>
                <c:pt idx="8">
                  <c:v>10.25</c:v>
                </c:pt>
                <c:pt idx="9">
                  <c:v>10.25</c:v>
                </c:pt>
                <c:pt idx="10">
                  <c:v>10.25</c:v>
                </c:pt>
                <c:pt idx="11">
                  <c:v>10.25</c:v>
                </c:pt>
                <c:pt idx="12">
                  <c:v>10.25</c:v>
                </c:pt>
                <c:pt idx="13">
                  <c:v>10.25</c:v>
                </c:pt>
                <c:pt idx="14">
                  <c:v>10.25</c:v>
                </c:pt>
                <c:pt idx="15">
                  <c:v>10.25</c:v>
                </c:pt>
                <c:pt idx="16">
                  <c:v>10.25</c:v>
                </c:pt>
                <c:pt idx="17">
                  <c:v>10.25</c:v>
                </c:pt>
                <c:pt idx="18">
                  <c:v>10.25</c:v>
                </c:pt>
                <c:pt idx="19">
                  <c:v>10.25</c:v>
                </c:pt>
                <c:pt idx="20">
                  <c:v>10.25</c:v>
                </c:pt>
                <c:pt idx="21">
                  <c:v>10.25</c:v>
                </c:pt>
                <c:pt idx="22">
                  <c:v>10.25</c:v>
                </c:pt>
                <c:pt idx="23">
                  <c:v>10.25</c:v>
                </c:pt>
                <c:pt idx="24">
                  <c:v>10.25</c:v>
                </c:pt>
                <c:pt idx="25">
                  <c:v>10.25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34-444D-AAB1-93B3B5CFD2AE}"/>
            </c:ext>
          </c:extLst>
        </c:ser>
        <c:ser>
          <c:idx val="1"/>
          <c:order val="1"/>
          <c:tx>
            <c:strRef>
              <c:f>'Figure 31'!$J$10</c:f>
              <c:strCache>
                <c:ptCount val="1"/>
                <c:pt idx="0">
                  <c:v>Committed LNG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'Figure 31'!$H$11:$H$36</c:f>
              <c:numCache>
                <c:formatCode>General</c:formatCode>
                <c:ptCount val="2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</c:numCache>
            </c:numRef>
          </c:cat>
          <c:val>
            <c:numRef>
              <c:f>'Figure 31'!$J$11:$J$36</c:f>
              <c:numCache>
                <c:formatCode>0.0</c:formatCode>
                <c:ptCount val="26"/>
                <c:pt idx="0">
                  <c:v>23.068835051204701</c:v>
                </c:pt>
                <c:pt idx="1">
                  <c:v>22.392733901169901</c:v>
                </c:pt>
                <c:pt idx="2">
                  <c:v>21.716632751135101</c:v>
                </c:pt>
                <c:pt idx="3">
                  <c:v>21.040531601100302</c:v>
                </c:pt>
                <c:pt idx="4">
                  <c:v>20.364430451065498</c:v>
                </c:pt>
                <c:pt idx="5">
                  <c:v>19.688329301030699</c:v>
                </c:pt>
                <c:pt idx="6">
                  <c:v>19.012228150995899</c:v>
                </c:pt>
                <c:pt idx="7">
                  <c:v>18.336127000961099</c:v>
                </c:pt>
                <c:pt idx="8">
                  <c:v>17.660025850926299</c:v>
                </c:pt>
                <c:pt idx="9">
                  <c:v>16.9839247008915</c:v>
                </c:pt>
                <c:pt idx="10">
                  <c:v>16.3078235508567</c:v>
                </c:pt>
                <c:pt idx="11">
                  <c:v>16.434205857333801</c:v>
                </c:pt>
                <c:pt idx="12">
                  <c:v>16.560588163810898</c:v>
                </c:pt>
                <c:pt idx="13">
                  <c:v>16.686970470287999</c:v>
                </c:pt>
                <c:pt idx="14">
                  <c:v>16.8133527767651</c:v>
                </c:pt>
                <c:pt idx="15">
                  <c:v>16.939735083242098</c:v>
                </c:pt>
                <c:pt idx="16">
                  <c:v>17.066117389719199</c:v>
                </c:pt>
                <c:pt idx="17">
                  <c:v>17.1924996961963</c:v>
                </c:pt>
                <c:pt idx="18">
                  <c:v>17.318882002673401</c:v>
                </c:pt>
                <c:pt idx="19">
                  <c:v>17.445264309150499</c:v>
                </c:pt>
                <c:pt idx="20">
                  <c:v>17.5716466156276</c:v>
                </c:pt>
                <c:pt idx="21">
                  <c:v>17.698028922104701</c:v>
                </c:pt>
                <c:pt idx="22">
                  <c:v>17.824411228581798</c:v>
                </c:pt>
                <c:pt idx="23">
                  <c:v>17.950793535058899</c:v>
                </c:pt>
                <c:pt idx="24">
                  <c:v>18.077175841536</c:v>
                </c:pt>
                <c:pt idx="25">
                  <c:v>18.203558148013101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34-444D-AAB1-93B3B5CFD2AE}"/>
            </c:ext>
          </c:extLst>
        </c:ser>
        <c:ser>
          <c:idx val="2"/>
          <c:order val="2"/>
          <c:tx>
            <c:strRef>
              <c:f>'Figure 31'!$K$10</c:f>
              <c:strCache>
                <c:ptCount val="1"/>
                <c:pt idx="0">
                  <c:v>Spot LNG</c:v>
                </c:pt>
              </c:strCache>
            </c:strRef>
          </c:tx>
          <c:spPr>
            <a:ln w="28575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cat>
            <c:numRef>
              <c:f>'Figure 31'!$H$11:$H$36</c:f>
              <c:numCache>
                <c:formatCode>General</c:formatCode>
                <c:ptCount val="2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</c:numCache>
            </c:numRef>
          </c:cat>
          <c:val>
            <c:numRef>
              <c:f>'Figure 31'!$K$11:$K$36</c:f>
              <c:numCache>
                <c:formatCode>0.0</c:formatCode>
                <c:ptCount val="26"/>
                <c:pt idx="0">
                  <c:v>25.068835051204701</c:v>
                </c:pt>
                <c:pt idx="1">
                  <c:v>24.392733901169901</c:v>
                </c:pt>
                <c:pt idx="2">
                  <c:v>23.716632751135101</c:v>
                </c:pt>
                <c:pt idx="3">
                  <c:v>23.040531601100302</c:v>
                </c:pt>
                <c:pt idx="4">
                  <c:v>22.364430451065498</c:v>
                </c:pt>
                <c:pt idx="5">
                  <c:v>21.688329301030699</c:v>
                </c:pt>
                <c:pt idx="6">
                  <c:v>21.012228150995899</c:v>
                </c:pt>
                <c:pt idx="7">
                  <c:v>20.336127000961099</c:v>
                </c:pt>
                <c:pt idx="8">
                  <c:v>19.660025850926299</c:v>
                </c:pt>
                <c:pt idx="9">
                  <c:v>18.9839247008915</c:v>
                </c:pt>
                <c:pt idx="10">
                  <c:v>18.3078235508567</c:v>
                </c:pt>
                <c:pt idx="11">
                  <c:v>18.434205857333801</c:v>
                </c:pt>
                <c:pt idx="12">
                  <c:v>18.560588163810898</c:v>
                </c:pt>
                <c:pt idx="13">
                  <c:v>18.686970470287999</c:v>
                </c:pt>
                <c:pt idx="14">
                  <c:v>18.8133527767651</c:v>
                </c:pt>
                <c:pt idx="15">
                  <c:v>18.939735083242098</c:v>
                </c:pt>
                <c:pt idx="16">
                  <c:v>19.066117389719199</c:v>
                </c:pt>
                <c:pt idx="17">
                  <c:v>19.1924996961963</c:v>
                </c:pt>
                <c:pt idx="18">
                  <c:v>19.318882002673401</c:v>
                </c:pt>
                <c:pt idx="19">
                  <c:v>19.445264309150499</c:v>
                </c:pt>
                <c:pt idx="20">
                  <c:v>19.5716466156276</c:v>
                </c:pt>
                <c:pt idx="21">
                  <c:v>19.698028922104701</c:v>
                </c:pt>
                <c:pt idx="22">
                  <c:v>19.824411228581798</c:v>
                </c:pt>
                <c:pt idx="23">
                  <c:v>19.950793535058899</c:v>
                </c:pt>
                <c:pt idx="24">
                  <c:v>20.077175841536</c:v>
                </c:pt>
                <c:pt idx="25">
                  <c:v>20.203558148013101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D34-444D-AAB1-93B3B5CFD2AE}"/>
            </c:ext>
          </c:extLst>
        </c:ser>
        <c:ser>
          <c:idx val="3"/>
          <c:order val="3"/>
          <c:tx>
            <c:strRef>
              <c:f>'Figure 31'!$L$10</c:f>
              <c:strCache>
                <c:ptCount val="1"/>
                <c:pt idx="0">
                  <c:v>Coal</c:v>
                </c:pt>
              </c:strCache>
            </c:strRef>
          </c:tx>
          <c:spPr>
            <a:ln w="28575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'Figure 31'!$H$11:$H$36</c:f>
              <c:numCache>
                <c:formatCode>General</c:formatCode>
                <c:ptCount val="2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</c:numCache>
            </c:numRef>
          </c:cat>
          <c:val>
            <c:numRef>
              <c:f>'Figure 31'!$L$11:$L$36</c:f>
              <c:numCache>
                <c:formatCode>0.0</c:formatCode>
                <c:ptCount val="26"/>
                <c:pt idx="0">
                  <c:v>11.6</c:v>
                </c:pt>
                <c:pt idx="1">
                  <c:v>11.539932420811899</c:v>
                </c:pt>
                <c:pt idx="2">
                  <c:v>11.4798648416239</c:v>
                </c:pt>
                <c:pt idx="3">
                  <c:v>11.4197972624358</c:v>
                </c:pt>
                <c:pt idx="4">
                  <c:v>11.359729683247799</c:v>
                </c:pt>
                <c:pt idx="5">
                  <c:v>11.2996621040598</c:v>
                </c:pt>
                <c:pt idx="6">
                  <c:v>11.2395945248717</c:v>
                </c:pt>
                <c:pt idx="7">
                  <c:v>11.179526945683699</c:v>
                </c:pt>
                <c:pt idx="8">
                  <c:v>11.119459366495599</c:v>
                </c:pt>
                <c:pt idx="9">
                  <c:v>11.0593917873076</c:v>
                </c:pt>
                <c:pt idx="10">
                  <c:v>10.999324208119599</c:v>
                </c:pt>
                <c:pt idx="11">
                  <c:v>10.930193801194401</c:v>
                </c:pt>
                <c:pt idx="12">
                  <c:v>10.8610633942692</c:v>
                </c:pt>
                <c:pt idx="13">
                  <c:v>10.791932987344</c:v>
                </c:pt>
                <c:pt idx="14">
                  <c:v>10.722802580418801</c:v>
                </c:pt>
                <c:pt idx="15">
                  <c:v>10.6536721734937</c:v>
                </c:pt>
                <c:pt idx="16">
                  <c:v>10.584541766568501</c:v>
                </c:pt>
                <c:pt idx="17">
                  <c:v>10.5154113596433</c:v>
                </c:pt>
                <c:pt idx="18">
                  <c:v>10.4462809527181</c:v>
                </c:pt>
                <c:pt idx="19">
                  <c:v>10.377150545792899</c:v>
                </c:pt>
                <c:pt idx="20">
                  <c:v>10.3080201388678</c:v>
                </c:pt>
                <c:pt idx="21">
                  <c:v>10.238889731942599</c:v>
                </c:pt>
                <c:pt idx="22">
                  <c:v>10.169759325017401</c:v>
                </c:pt>
                <c:pt idx="23">
                  <c:v>10.1006289180922</c:v>
                </c:pt>
                <c:pt idx="24">
                  <c:v>10.031498511166999</c:v>
                </c:pt>
                <c:pt idx="25">
                  <c:v>9.9623681042419001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D34-444D-AAB1-93B3B5CFD2AE}"/>
            </c:ext>
          </c:extLst>
        </c:ser>
        <c:ser>
          <c:idx val="4"/>
          <c:order val="4"/>
          <c:tx>
            <c:strRef>
              <c:f>'Figure 31'!$M$10</c:f>
              <c:strCache>
                <c:ptCount val="1"/>
                <c:pt idx="0">
                  <c:v>Diesel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'Figure 31'!$H$11:$H$36</c:f>
              <c:numCache>
                <c:formatCode>General</c:formatCode>
                <c:ptCount val="2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</c:numCache>
            </c:numRef>
          </c:cat>
          <c:val>
            <c:numRef>
              <c:f>'Figure 31'!$M$11:$M$36</c:f>
              <c:numCache>
                <c:formatCode>0.0</c:formatCode>
                <c:ptCount val="26"/>
                <c:pt idx="0">
                  <c:v>28.463995674424599</c:v>
                </c:pt>
                <c:pt idx="1">
                  <c:v>28.6272775895529</c:v>
                </c:pt>
                <c:pt idx="2">
                  <c:v>28.790559504681202</c:v>
                </c:pt>
                <c:pt idx="3">
                  <c:v>28.9538414198095</c:v>
                </c:pt>
                <c:pt idx="4">
                  <c:v>29.117123334937801</c:v>
                </c:pt>
                <c:pt idx="5">
                  <c:v>29.280405250066099</c:v>
                </c:pt>
                <c:pt idx="6">
                  <c:v>29.443687165194401</c:v>
                </c:pt>
                <c:pt idx="7">
                  <c:v>29.6069690803226</c:v>
                </c:pt>
                <c:pt idx="8">
                  <c:v>29.770250995450901</c:v>
                </c:pt>
                <c:pt idx="9">
                  <c:v>29.933532910579199</c:v>
                </c:pt>
                <c:pt idx="10">
                  <c:v>30.096814825707501</c:v>
                </c:pt>
                <c:pt idx="11">
                  <c:v>29.9870594726139</c:v>
                </c:pt>
                <c:pt idx="12">
                  <c:v>29.8773041195202</c:v>
                </c:pt>
                <c:pt idx="13">
                  <c:v>29.7675487664266</c:v>
                </c:pt>
                <c:pt idx="14">
                  <c:v>29.657793413333</c:v>
                </c:pt>
                <c:pt idx="15">
                  <c:v>29.5480380602393</c:v>
                </c:pt>
                <c:pt idx="16">
                  <c:v>29.438282707145699</c:v>
                </c:pt>
                <c:pt idx="17">
                  <c:v>29.328527354052099</c:v>
                </c:pt>
                <c:pt idx="18">
                  <c:v>29.218772000958399</c:v>
                </c:pt>
                <c:pt idx="19">
                  <c:v>29.109016647864799</c:v>
                </c:pt>
                <c:pt idx="20">
                  <c:v>28.999261294771099</c:v>
                </c:pt>
                <c:pt idx="21">
                  <c:v>28.889505941677498</c:v>
                </c:pt>
                <c:pt idx="22">
                  <c:v>28.779750588583902</c:v>
                </c:pt>
                <c:pt idx="23">
                  <c:v>28.669995235490202</c:v>
                </c:pt>
                <c:pt idx="24">
                  <c:v>28.560239882396601</c:v>
                </c:pt>
                <c:pt idx="25">
                  <c:v>28.450484529303001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D34-444D-AAB1-93B3B5CFD2AE}"/>
            </c:ext>
          </c:extLst>
        </c:ser>
        <c:ser>
          <c:idx val="5"/>
          <c:order val="5"/>
          <c:tx>
            <c:strRef>
              <c:f>'Figure 31'!$N$10</c:f>
              <c:strCache>
                <c:ptCount val="1"/>
                <c:pt idx="0">
                  <c:v>Biomass pellets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'Figure 31'!$H$11:$H$36</c:f>
              <c:numCache>
                <c:formatCode>General</c:formatCode>
                <c:ptCount val="2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</c:numCache>
            </c:numRef>
          </c:cat>
          <c:val>
            <c:numRef>
              <c:f>'Figure 31'!$N$11:$N$36</c:f>
              <c:numCache>
                <c:formatCode>General</c:formatCode>
                <c:ptCount val="26"/>
                <c:pt idx="0">
                  <c:v>17.7</c:v>
                </c:pt>
                <c:pt idx="1">
                  <c:v>17.7</c:v>
                </c:pt>
                <c:pt idx="2">
                  <c:v>17.7</c:v>
                </c:pt>
                <c:pt idx="3">
                  <c:v>17.7</c:v>
                </c:pt>
                <c:pt idx="4">
                  <c:v>17.7</c:v>
                </c:pt>
                <c:pt idx="5">
                  <c:v>17.7</c:v>
                </c:pt>
                <c:pt idx="6">
                  <c:v>17.7</c:v>
                </c:pt>
                <c:pt idx="7">
                  <c:v>17.7</c:v>
                </c:pt>
                <c:pt idx="8">
                  <c:v>17.7</c:v>
                </c:pt>
                <c:pt idx="9">
                  <c:v>17.7</c:v>
                </c:pt>
                <c:pt idx="10">
                  <c:v>17.7</c:v>
                </c:pt>
                <c:pt idx="11">
                  <c:v>17.7</c:v>
                </c:pt>
                <c:pt idx="12">
                  <c:v>17.7</c:v>
                </c:pt>
                <c:pt idx="13">
                  <c:v>17.7</c:v>
                </c:pt>
                <c:pt idx="14">
                  <c:v>17.7</c:v>
                </c:pt>
                <c:pt idx="15">
                  <c:v>17.7</c:v>
                </c:pt>
                <c:pt idx="16">
                  <c:v>17.7</c:v>
                </c:pt>
                <c:pt idx="17">
                  <c:v>17.7</c:v>
                </c:pt>
                <c:pt idx="18">
                  <c:v>17.7</c:v>
                </c:pt>
                <c:pt idx="19">
                  <c:v>17.7</c:v>
                </c:pt>
                <c:pt idx="20">
                  <c:v>17.7</c:v>
                </c:pt>
                <c:pt idx="21">
                  <c:v>17.7</c:v>
                </c:pt>
                <c:pt idx="22">
                  <c:v>17.7</c:v>
                </c:pt>
                <c:pt idx="23">
                  <c:v>17.7</c:v>
                </c:pt>
                <c:pt idx="24">
                  <c:v>17.7</c:v>
                </c:pt>
                <c:pt idx="25">
                  <c:v>17.7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D34-444D-AAB1-93B3B5CFD2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7877551"/>
        <c:axId val="77867471"/>
      </c:lineChart>
      <c:catAx>
        <c:axId val="778775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867471"/>
        <c:crosses val="autoZero"/>
        <c:auto val="1"/>
        <c:lblAlgn val="ctr"/>
        <c:lblOffset val="100"/>
        <c:noMultiLvlLbl val="0"/>
      </c:catAx>
      <c:valAx>
        <c:axId val="7786747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/>
                  <a:t>$/Gj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NZ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87755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1340107382842706E-2"/>
          <c:y val="0.85390587030880705"/>
          <c:w val="0.9745535335054073"/>
          <c:h val="0.12731919423003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'Figure 32'!$A$6</c:f>
              <c:strCache>
                <c:ptCount val="1"/>
                <c:pt idx="0">
                  <c:v>Low price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numRef>
              <c:f>'Figure 32'!$B$5:$AA$5</c:f>
              <c:numCache>
                <c:formatCode>General</c:formatCode>
                <c:ptCount val="2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</c:numCache>
            </c:numRef>
          </c:cat>
          <c:val>
            <c:numRef>
              <c:f>'Figure 32'!$B$6:$AA$6</c:f>
              <c:numCache>
                <c:formatCode>General</c:formatCode>
                <c:ptCount val="26"/>
                <c:pt idx="0">
                  <c:v>57.004523809523803</c:v>
                </c:pt>
                <c:pt idx="1">
                  <c:v>39.902912621359199</c:v>
                </c:pt>
                <c:pt idx="2">
                  <c:v>40.399660665472702</c:v>
                </c:pt>
                <c:pt idx="3">
                  <c:v>50.299745499104503</c:v>
                </c:pt>
                <c:pt idx="4">
                  <c:v>60.199830332736298</c:v>
                </c:pt>
                <c:pt idx="5">
                  <c:v>70.099915166368106</c:v>
                </c:pt>
                <c:pt idx="6">
                  <c:v>80</c:v>
                </c:pt>
                <c:pt idx="7">
                  <c:v>74</c:v>
                </c:pt>
                <c:pt idx="8">
                  <c:v>68</c:v>
                </c:pt>
                <c:pt idx="9">
                  <c:v>61</c:v>
                </c:pt>
                <c:pt idx="10">
                  <c:v>53</c:v>
                </c:pt>
                <c:pt idx="11">
                  <c:v>53</c:v>
                </c:pt>
                <c:pt idx="12">
                  <c:v>53</c:v>
                </c:pt>
                <c:pt idx="13">
                  <c:v>53</c:v>
                </c:pt>
                <c:pt idx="14">
                  <c:v>53</c:v>
                </c:pt>
                <c:pt idx="15">
                  <c:v>53</c:v>
                </c:pt>
                <c:pt idx="16">
                  <c:v>53</c:v>
                </c:pt>
                <c:pt idx="17">
                  <c:v>53</c:v>
                </c:pt>
                <c:pt idx="18">
                  <c:v>53</c:v>
                </c:pt>
                <c:pt idx="19">
                  <c:v>53</c:v>
                </c:pt>
                <c:pt idx="20">
                  <c:v>53</c:v>
                </c:pt>
                <c:pt idx="21">
                  <c:v>53</c:v>
                </c:pt>
                <c:pt idx="22">
                  <c:v>53</c:v>
                </c:pt>
                <c:pt idx="23">
                  <c:v>53</c:v>
                </c:pt>
                <c:pt idx="24">
                  <c:v>53</c:v>
                </c:pt>
                <c:pt idx="25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30-4B4A-8DFD-CE2D2FF41591}"/>
            </c:ext>
          </c:extLst>
        </c:ser>
        <c:ser>
          <c:idx val="2"/>
          <c:order val="1"/>
          <c:tx>
            <c:strRef>
              <c:f>'Figure 32'!$A$7</c:f>
              <c:strCache>
                <c:ptCount val="1"/>
                <c:pt idx="0">
                  <c:v>Medium price</c:v>
                </c:pt>
              </c:strCache>
            </c:strRef>
          </c:tx>
          <c:spPr>
            <a:ln w="28575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cat>
            <c:numRef>
              <c:f>'Figure 32'!$B$5:$AA$5</c:f>
              <c:numCache>
                <c:formatCode>General</c:formatCode>
                <c:ptCount val="2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</c:numCache>
            </c:numRef>
          </c:cat>
          <c:val>
            <c:numRef>
              <c:f>'Figure 32'!$B$7:$AA$7</c:f>
              <c:numCache>
                <c:formatCode>General</c:formatCode>
                <c:ptCount val="26"/>
                <c:pt idx="0">
                  <c:v>57.004523809523803</c:v>
                </c:pt>
                <c:pt idx="1">
                  <c:v>39.902912621359199</c:v>
                </c:pt>
                <c:pt idx="2">
                  <c:v>40.399660665472702</c:v>
                </c:pt>
                <c:pt idx="3">
                  <c:v>63.799745499104503</c:v>
                </c:pt>
                <c:pt idx="4">
                  <c:v>87.199830332736298</c:v>
                </c:pt>
                <c:pt idx="5">
                  <c:v>110.59991516636801</c:v>
                </c:pt>
                <c:pt idx="6">
                  <c:v>134</c:v>
                </c:pt>
                <c:pt idx="7">
                  <c:v>134</c:v>
                </c:pt>
                <c:pt idx="8">
                  <c:v>134</c:v>
                </c:pt>
                <c:pt idx="9">
                  <c:v>133</c:v>
                </c:pt>
                <c:pt idx="10">
                  <c:v>132</c:v>
                </c:pt>
                <c:pt idx="11">
                  <c:v>135</c:v>
                </c:pt>
                <c:pt idx="12">
                  <c:v>139</c:v>
                </c:pt>
                <c:pt idx="13">
                  <c:v>142</c:v>
                </c:pt>
                <c:pt idx="14">
                  <c:v>146</c:v>
                </c:pt>
                <c:pt idx="15">
                  <c:v>149</c:v>
                </c:pt>
                <c:pt idx="16">
                  <c:v>153</c:v>
                </c:pt>
                <c:pt idx="17">
                  <c:v>157</c:v>
                </c:pt>
                <c:pt idx="18">
                  <c:v>160</c:v>
                </c:pt>
                <c:pt idx="19">
                  <c:v>165</c:v>
                </c:pt>
                <c:pt idx="20">
                  <c:v>169</c:v>
                </c:pt>
                <c:pt idx="21">
                  <c:v>173</c:v>
                </c:pt>
                <c:pt idx="22">
                  <c:v>177</c:v>
                </c:pt>
                <c:pt idx="23">
                  <c:v>182</c:v>
                </c:pt>
                <c:pt idx="24">
                  <c:v>186</c:v>
                </c:pt>
                <c:pt idx="25">
                  <c:v>191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30-4B4A-8DFD-CE2D2FF41591}"/>
            </c:ext>
          </c:extLst>
        </c:ser>
        <c:ser>
          <c:idx val="3"/>
          <c:order val="2"/>
          <c:tx>
            <c:strRef>
              <c:f>'Figure 32'!$A$8</c:f>
              <c:strCache>
                <c:ptCount val="1"/>
                <c:pt idx="0">
                  <c:v>High price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numRef>
              <c:f>'Figure 32'!$B$5:$AA$5</c:f>
              <c:numCache>
                <c:formatCode>General</c:formatCode>
                <c:ptCount val="2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</c:numCache>
            </c:numRef>
          </c:cat>
          <c:val>
            <c:numRef>
              <c:f>'Figure 32'!$B$8:$AA$8</c:f>
              <c:numCache>
                <c:formatCode>General</c:formatCode>
                <c:ptCount val="26"/>
                <c:pt idx="0">
                  <c:v>57.004523809523803</c:v>
                </c:pt>
                <c:pt idx="1">
                  <c:v>39.902912621359199</c:v>
                </c:pt>
                <c:pt idx="2">
                  <c:v>40.399660665472702</c:v>
                </c:pt>
                <c:pt idx="3">
                  <c:v>77.299745499104503</c:v>
                </c:pt>
                <c:pt idx="4">
                  <c:v>114.199830332736</c:v>
                </c:pt>
                <c:pt idx="5">
                  <c:v>151.09991516636799</c:v>
                </c:pt>
                <c:pt idx="6">
                  <c:v>188</c:v>
                </c:pt>
                <c:pt idx="7">
                  <c:v>193</c:v>
                </c:pt>
                <c:pt idx="8">
                  <c:v>199</c:v>
                </c:pt>
                <c:pt idx="9">
                  <c:v>205</c:v>
                </c:pt>
                <c:pt idx="10">
                  <c:v>211</c:v>
                </c:pt>
                <c:pt idx="11">
                  <c:v>218</c:v>
                </c:pt>
                <c:pt idx="12">
                  <c:v>224</c:v>
                </c:pt>
                <c:pt idx="13">
                  <c:v>231</c:v>
                </c:pt>
                <c:pt idx="14">
                  <c:v>238</c:v>
                </c:pt>
                <c:pt idx="15">
                  <c:v>245</c:v>
                </c:pt>
                <c:pt idx="16">
                  <c:v>252</c:v>
                </c:pt>
                <c:pt idx="17">
                  <c:v>260</c:v>
                </c:pt>
                <c:pt idx="18">
                  <c:v>268</c:v>
                </c:pt>
                <c:pt idx="19">
                  <c:v>276</c:v>
                </c:pt>
                <c:pt idx="20">
                  <c:v>284</c:v>
                </c:pt>
                <c:pt idx="21">
                  <c:v>292</c:v>
                </c:pt>
                <c:pt idx="22">
                  <c:v>301</c:v>
                </c:pt>
                <c:pt idx="23">
                  <c:v>310</c:v>
                </c:pt>
                <c:pt idx="24">
                  <c:v>320</c:v>
                </c:pt>
                <c:pt idx="25">
                  <c:v>329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E30-4B4A-8DFD-CE2D2FF415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38161695"/>
        <c:axId val="938166015"/>
      </c:lineChart>
      <c:catAx>
        <c:axId val="9381616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38166015"/>
        <c:crosses val="autoZero"/>
        <c:auto val="1"/>
        <c:lblAlgn val="ctr"/>
        <c:lblOffset val="100"/>
        <c:noMultiLvlLbl val="0"/>
      </c:catAx>
      <c:valAx>
        <c:axId val="93816601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/>
                  <a:t>NZD per tCO</a:t>
                </a:r>
                <a:r>
                  <a:rPr lang="en-NZ" baseline="-25000"/>
                  <a:t>2</a:t>
                </a:r>
                <a:r>
                  <a:rPr lang="en-NZ"/>
                  <a:t>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3816169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NZ"/>
              <a:t>(b)</a:t>
            </a:r>
          </a:p>
        </c:rich>
      </c:tx>
      <c:layout>
        <c:manualLayout>
          <c:xMode val="edge"/>
          <c:yMode val="edge"/>
          <c:x val="9.2201851851851854E-3"/>
          <c:y val="3.22466049382716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840481481481481"/>
          <c:y val="6.5231481481481488E-2"/>
          <c:w val="0.68897740740740732"/>
          <c:h val="0.78570339506172837"/>
        </c:manualLayout>
      </c:layout>
      <c:barChart>
        <c:barDir val="col"/>
        <c:grouping val="stacked"/>
        <c:varyColors val="0"/>
        <c:ser>
          <c:idx val="10"/>
          <c:order val="0"/>
          <c:tx>
            <c:strRef>
              <c:f>PatchworkNation!$A$208</c:f>
              <c:strCache>
                <c:ptCount val="1"/>
                <c:pt idx="0">
                  <c:v>Geothermal</c:v>
                </c:pt>
              </c:strCache>
            </c:strRef>
          </c:tx>
          <c:spPr>
            <a:solidFill>
              <a:schemeClr val="tx1">
                <a:lumMod val="65000"/>
                <a:lumOff val="35000"/>
              </a:schemeClr>
            </a:solidFill>
            <a:ln>
              <a:noFill/>
            </a:ln>
            <a:effectLst/>
          </c:spPr>
          <c:invertIfNegative val="0"/>
          <c:cat>
            <c:numRef>
              <c:f>PatchworkNation!$D$198:$AC$198</c:f>
              <c:numCache>
                <c:formatCode>General</c:formatCode>
                <c:ptCount val="2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</c:numCache>
            </c:numRef>
          </c:cat>
          <c:val>
            <c:numRef>
              <c:f>PatchworkNation!$D$208:$AC$208</c:f>
              <c:numCache>
                <c:formatCode>0.00</c:formatCode>
                <c:ptCount val="26"/>
                <c:pt idx="0">
                  <c:v>10.46</c:v>
                </c:pt>
                <c:pt idx="1">
                  <c:v>10.46</c:v>
                </c:pt>
                <c:pt idx="2">
                  <c:v>10.72</c:v>
                </c:pt>
                <c:pt idx="3">
                  <c:v>10.72</c:v>
                </c:pt>
                <c:pt idx="4">
                  <c:v>10.72</c:v>
                </c:pt>
                <c:pt idx="5">
                  <c:v>10.72</c:v>
                </c:pt>
                <c:pt idx="6">
                  <c:v>10.19</c:v>
                </c:pt>
                <c:pt idx="7">
                  <c:v>10.19</c:v>
                </c:pt>
                <c:pt idx="8">
                  <c:v>10.19</c:v>
                </c:pt>
                <c:pt idx="9">
                  <c:v>10.19</c:v>
                </c:pt>
                <c:pt idx="10">
                  <c:v>10.19</c:v>
                </c:pt>
                <c:pt idx="11">
                  <c:v>10.19</c:v>
                </c:pt>
                <c:pt idx="12">
                  <c:v>10.9</c:v>
                </c:pt>
                <c:pt idx="13">
                  <c:v>11.51</c:v>
                </c:pt>
                <c:pt idx="14">
                  <c:v>11.51</c:v>
                </c:pt>
                <c:pt idx="15">
                  <c:v>11.74</c:v>
                </c:pt>
                <c:pt idx="16">
                  <c:v>11.74</c:v>
                </c:pt>
                <c:pt idx="17">
                  <c:v>12.15</c:v>
                </c:pt>
                <c:pt idx="18">
                  <c:v>12.15</c:v>
                </c:pt>
                <c:pt idx="19">
                  <c:v>12.15</c:v>
                </c:pt>
                <c:pt idx="20">
                  <c:v>12.15</c:v>
                </c:pt>
                <c:pt idx="21">
                  <c:v>12.15</c:v>
                </c:pt>
                <c:pt idx="22">
                  <c:v>12.29</c:v>
                </c:pt>
                <c:pt idx="23">
                  <c:v>12.29</c:v>
                </c:pt>
                <c:pt idx="24">
                  <c:v>12.29</c:v>
                </c:pt>
                <c:pt idx="25">
                  <c:v>12.29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B0-44EE-9D5A-49603A9DBCEE}"/>
            </c:ext>
          </c:extLst>
        </c:ser>
        <c:ser>
          <c:idx val="8"/>
          <c:order val="1"/>
          <c:tx>
            <c:strRef>
              <c:f>PatchworkNation!$A$207</c:f>
              <c:strCache>
                <c:ptCount val="1"/>
                <c:pt idx="0">
                  <c:v>Thermal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cat>
            <c:numRef>
              <c:f>PatchworkNation!$D$198:$AC$198</c:f>
              <c:numCache>
                <c:formatCode>General</c:formatCode>
                <c:ptCount val="2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</c:numCache>
            </c:numRef>
          </c:cat>
          <c:val>
            <c:numRef>
              <c:f>PatchworkNation!$D$207:$AC$207</c:f>
              <c:numCache>
                <c:formatCode>0.00</c:formatCode>
                <c:ptCount val="26"/>
                <c:pt idx="0">
                  <c:v>1.17</c:v>
                </c:pt>
                <c:pt idx="1">
                  <c:v>0.78</c:v>
                </c:pt>
                <c:pt idx="2">
                  <c:v>0.82000000000000006</c:v>
                </c:pt>
                <c:pt idx="3">
                  <c:v>0.97</c:v>
                </c:pt>
                <c:pt idx="4">
                  <c:v>1.49</c:v>
                </c:pt>
                <c:pt idx="5">
                  <c:v>1.78</c:v>
                </c:pt>
                <c:pt idx="6">
                  <c:v>1.52</c:v>
                </c:pt>
                <c:pt idx="7">
                  <c:v>1.37</c:v>
                </c:pt>
                <c:pt idx="8">
                  <c:v>1.49</c:v>
                </c:pt>
                <c:pt idx="9">
                  <c:v>1.6</c:v>
                </c:pt>
                <c:pt idx="10">
                  <c:v>1.17</c:v>
                </c:pt>
                <c:pt idx="11">
                  <c:v>1.08</c:v>
                </c:pt>
                <c:pt idx="12">
                  <c:v>0.74</c:v>
                </c:pt>
                <c:pt idx="13">
                  <c:v>0.5</c:v>
                </c:pt>
                <c:pt idx="14">
                  <c:v>0.6</c:v>
                </c:pt>
                <c:pt idx="15">
                  <c:v>0.51</c:v>
                </c:pt>
                <c:pt idx="16">
                  <c:v>0.56999999999999995</c:v>
                </c:pt>
                <c:pt idx="17">
                  <c:v>0.52</c:v>
                </c:pt>
                <c:pt idx="18">
                  <c:v>0.57999999999999996</c:v>
                </c:pt>
                <c:pt idx="19">
                  <c:v>0.53</c:v>
                </c:pt>
                <c:pt idx="20">
                  <c:v>0.36</c:v>
                </c:pt>
                <c:pt idx="21">
                  <c:v>0.47</c:v>
                </c:pt>
                <c:pt idx="22">
                  <c:v>0.48</c:v>
                </c:pt>
                <c:pt idx="23">
                  <c:v>0.33</c:v>
                </c:pt>
                <c:pt idx="24">
                  <c:v>0.32</c:v>
                </c:pt>
                <c:pt idx="25">
                  <c:v>0.32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4B0-44EE-9D5A-49603A9DBCEE}"/>
            </c:ext>
          </c:extLst>
        </c:ser>
        <c:ser>
          <c:idx val="7"/>
          <c:order val="2"/>
          <c:tx>
            <c:strRef>
              <c:f>PatchworkNation!$A$206</c:f>
              <c:strCache>
                <c:ptCount val="1"/>
                <c:pt idx="0">
                  <c:v>Hydro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cat>
            <c:numRef>
              <c:f>PatchworkNation!$D$198:$AC$198</c:f>
              <c:numCache>
                <c:formatCode>General</c:formatCode>
                <c:ptCount val="2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</c:numCache>
            </c:numRef>
          </c:cat>
          <c:val>
            <c:numRef>
              <c:f>PatchworkNation!$D$206:$AC$206</c:f>
              <c:numCache>
                <c:formatCode>0.00</c:formatCode>
                <c:ptCount val="26"/>
                <c:pt idx="0">
                  <c:v>24.74</c:v>
                </c:pt>
                <c:pt idx="1">
                  <c:v>24.26</c:v>
                </c:pt>
                <c:pt idx="2">
                  <c:v>24.62</c:v>
                </c:pt>
                <c:pt idx="3">
                  <c:v>24.93</c:v>
                </c:pt>
                <c:pt idx="4">
                  <c:v>24.82</c:v>
                </c:pt>
                <c:pt idx="5">
                  <c:v>24.61</c:v>
                </c:pt>
                <c:pt idx="6">
                  <c:v>25.37</c:v>
                </c:pt>
                <c:pt idx="7">
                  <c:v>25</c:v>
                </c:pt>
                <c:pt idx="8">
                  <c:v>25.29</c:v>
                </c:pt>
                <c:pt idx="9">
                  <c:v>24.69</c:v>
                </c:pt>
                <c:pt idx="10">
                  <c:v>24.65</c:v>
                </c:pt>
                <c:pt idx="11">
                  <c:v>25.17</c:v>
                </c:pt>
                <c:pt idx="12">
                  <c:v>24.46</c:v>
                </c:pt>
                <c:pt idx="13">
                  <c:v>24.57</c:v>
                </c:pt>
                <c:pt idx="14">
                  <c:v>24.71</c:v>
                </c:pt>
                <c:pt idx="15">
                  <c:v>24.88</c:v>
                </c:pt>
                <c:pt idx="16">
                  <c:v>25</c:v>
                </c:pt>
                <c:pt idx="17">
                  <c:v>24.61</c:v>
                </c:pt>
                <c:pt idx="18">
                  <c:v>24.84</c:v>
                </c:pt>
                <c:pt idx="19">
                  <c:v>24.35</c:v>
                </c:pt>
                <c:pt idx="20">
                  <c:v>24.91</c:v>
                </c:pt>
                <c:pt idx="21">
                  <c:v>25.01</c:v>
                </c:pt>
                <c:pt idx="22">
                  <c:v>24.14</c:v>
                </c:pt>
                <c:pt idx="23">
                  <c:v>23.83</c:v>
                </c:pt>
                <c:pt idx="24">
                  <c:v>23.86</c:v>
                </c:pt>
                <c:pt idx="25">
                  <c:v>24.02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4B0-44EE-9D5A-49603A9DBCEE}"/>
            </c:ext>
          </c:extLst>
        </c:ser>
        <c:ser>
          <c:idx val="6"/>
          <c:order val="3"/>
          <c:tx>
            <c:strRef>
              <c:f>PatchworkNation!$A$205</c:f>
              <c:strCache>
                <c:ptCount val="1"/>
                <c:pt idx="0">
                  <c:v>Pumped Hydro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numRef>
              <c:f>PatchworkNation!$D$198:$AC$198</c:f>
              <c:numCache>
                <c:formatCode>General</c:formatCode>
                <c:ptCount val="2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</c:numCache>
            </c:numRef>
          </c:cat>
          <c:val>
            <c:numRef>
              <c:f>PatchworkNation!$D$205:$AC$205</c:f>
              <c:numCache>
                <c:formatCode>0.00</c:formatCode>
                <c:ptCount val="2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4B0-44EE-9D5A-49603A9DBCEE}"/>
            </c:ext>
          </c:extLst>
        </c:ser>
        <c:ser>
          <c:idx val="5"/>
          <c:order val="4"/>
          <c:tx>
            <c:strRef>
              <c:f>PatchworkNation!$A$204</c:f>
              <c:strCache>
                <c:ptCount val="1"/>
                <c:pt idx="0">
                  <c:v>Grid Scale Battery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numRef>
              <c:f>PatchworkNation!$D$198:$AC$198</c:f>
              <c:numCache>
                <c:formatCode>General</c:formatCode>
                <c:ptCount val="2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</c:numCache>
            </c:numRef>
          </c:cat>
          <c:val>
            <c:numRef>
              <c:f>PatchworkNation!$D$204:$AC$204</c:f>
              <c:numCache>
                <c:formatCode>0.00</c:formatCode>
                <c:ptCount val="2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4B0-44EE-9D5A-49603A9DBCEE}"/>
            </c:ext>
          </c:extLst>
        </c:ser>
        <c:ser>
          <c:idx val="4"/>
          <c:order val="5"/>
          <c:tx>
            <c:strRef>
              <c:f>PatchworkNation!$A$203</c:f>
              <c:strCache>
                <c:ptCount val="1"/>
                <c:pt idx="0">
                  <c:v>Distributed Battery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numRef>
              <c:f>PatchworkNation!$D$198:$AC$198</c:f>
              <c:numCache>
                <c:formatCode>General</c:formatCode>
                <c:ptCount val="2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</c:numCache>
            </c:numRef>
          </c:cat>
          <c:val>
            <c:numRef>
              <c:f>PatchworkNation!$D$203:$AC$203</c:f>
              <c:numCache>
                <c:formatCode>0.00</c:formatCode>
                <c:ptCount val="2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4B0-44EE-9D5A-49603A9DBCEE}"/>
            </c:ext>
          </c:extLst>
        </c:ser>
        <c:ser>
          <c:idx val="3"/>
          <c:order val="6"/>
          <c:tx>
            <c:strRef>
              <c:f>PatchworkNation!$A$202</c:f>
              <c:strCache>
                <c:ptCount val="1"/>
                <c:pt idx="0">
                  <c:v>Offshore Wind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cat>
            <c:numRef>
              <c:f>PatchworkNation!$D$198:$AC$198</c:f>
              <c:numCache>
                <c:formatCode>General</c:formatCode>
                <c:ptCount val="2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</c:numCache>
            </c:numRef>
          </c:cat>
          <c:val>
            <c:numRef>
              <c:f>PatchworkNation!$D$202:$AC$202</c:f>
              <c:numCache>
                <c:formatCode>0.00</c:formatCode>
                <c:ptCount val="2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C4B0-44EE-9D5A-49603A9DBCEE}"/>
            </c:ext>
          </c:extLst>
        </c:ser>
        <c:ser>
          <c:idx val="2"/>
          <c:order val="7"/>
          <c:tx>
            <c:strRef>
              <c:f>PatchworkNation!$A$201</c:f>
              <c:strCache>
                <c:ptCount val="1"/>
                <c:pt idx="0">
                  <c:v>Onshore Wind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numRef>
              <c:f>PatchworkNation!$D$198:$AC$198</c:f>
              <c:numCache>
                <c:formatCode>General</c:formatCode>
                <c:ptCount val="2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</c:numCache>
            </c:numRef>
          </c:cat>
          <c:val>
            <c:numRef>
              <c:f>PatchworkNation!$D$201:$AC$201</c:f>
              <c:numCache>
                <c:formatCode>0.00</c:formatCode>
                <c:ptCount val="26"/>
                <c:pt idx="0">
                  <c:v>4.2699999999999996</c:v>
                </c:pt>
                <c:pt idx="1">
                  <c:v>5.05</c:v>
                </c:pt>
                <c:pt idx="2">
                  <c:v>5.05</c:v>
                </c:pt>
                <c:pt idx="3">
                  <c:v>5.09</c:v>
                </c:pt>
                <c:pt idx="4">
                  <c:v>5.15</c:v>
                </c:pt>
                <c:pt idx="5">
                  <c:v>5.56</c:v>
                </c:pt>
                <c:pt idx="6">
                  <c:v>6.26</c:v>
                </c:pt>
                <c:pt idx="7">
                  <c:v>7.06</c:v>
                </c:pt>
                <c:pt idx="8">
                  <c:v>7.12</c:v>
                </c:pt>
                <c:pt idx="9">
                  <c:v>7.82</c:v>
                </c:pt>
                <c:pt idx="10">
                  <c:v>9.17</c:v>
                </c:pt>
                <c:pt idx="11">
                  <c:v>9.11</c:v>
                </c:pt>
                <c:pt idx="12">
                  <c:v>9.8800000000000008</c:v>
                </c:pt>
                <c:pt idx="13">
                  <c:v>9.89</c:v>
                </c:pt>
                <c:pt idx="14">
                  <c:v>10.09</c:v>
                </c:pt>
                <c:pt idx="15">
                  <c:v>10.119999999999999</c:v>
                </c:pt>
                <c:pt idx="16">
                  <c:v>10.33</c:v>
                </c:pt>
                <c:pt idx="17">
                  <c:v>10.66</c:v>
                </c:pt>
                <c:pt idx="18">
                  <c:v>10.71</c:v>
                </c:pt>
                <c:pt idx="19">
                  <c:v>11.31</c:v>
                </c:pt>
                <c:pt idx="20">
                  <c:v>11.37</c:v>
                </c:pt>
                <c:pt idx="21">
                  <c:v>11.47</c:v>
                </c:pt>
                <c:pt idx="22">
                  <c:v>11.81</c:v>
                </c:pt>
                <c:pt idx="23">
                  <c:v>12.57</c:v>
                </c:pt>
                <c:pt idx="24">
                  <c:v>12.78</c:v>
                </c:pt>
                <c:pt idx="25">
                  <c:v>12.87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4B0-44EE-9D5A-49603A9DBCEE}"/>
            </c:ext>
          </c:extLst>
        </c:ser>
        <c:ser>
          <c:idx val="1"/>
          <c:order val="8"/>
          <c:tx>
            <c:strRef>
              <c:f>PatchworkNation!$A$200</c:f>
              <c:strCache>
                <c:ptCount val="1"/>
                <c:pt idx="0">
                  <c:v>Grid Scale Solar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numRef>
              <c:f>PatchworkNation!$D$198:$AC$198</c:f>
              <c:numCache>
                <c:formatCode>General</c:formatCode>
                <c:ptCount val="2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</c:numCache>
            </c:numRef>
          </c:cat>
          <c:val>
            <c:numRef>
              <c:f>PatchworkNation!$D$200:$AC$200</c:f>
              <c:numCache>
                <c:formatCode>0.00</c:formatCode>
                <c:ptCount val="26"/>
                <c:pt idx="0">
                  <c:v>0.47</c:v>
                </c:pt>
                <c:pt idx="1">
                  <c:v>1.66</c:v>
                </c:pt>
                <c:pt idx="2">
                  <c:v>1.95</c:v>
                </c:pt>
                <c:pt idx="3">
                  <c:v>1.94</c:v>
                </c:pt>
                <c:pt idx="4">
                  <c:v>1.94</c:v>
                </c:pt>
                <c:pt idx="5">
                  <c:v>1.94</c:v>
                </c:pt>
                <c:pt idx="6">
                  <c:v>1.95</c:v>
                </c:pt>
                <c:pt idx="7">
                  <c:v>1.94</c:v>
                </c:pt>
                <c:pt idx="8">
                  <c:v>1.95</c:v>
                </c:pt>
                <c:pt idx="9">
                  <c:v>1.95</c:v>
                </c:pt>
                <c:pt idx="10">
                  <c:v>1.93</c:v>
                </c:pt>
                <c:pt idx="11">
                  <c:v>1.94</c:v>
                </c:pt>
                <c:pt idx="12">
                  <c:v>1.95</c:v>
                </c:pt>
                <c:pt idx="13">
                  <c:v>1.94</c:v>
                </c:pt>
                <c:pt idx="14">
                  <c:v>1.94</c:v>
                </c:pt>
                <c:pt idx="15">
                  <c:v>1.95</c:v>
                </c:pt>
                <c:pt idx="16">
                  <c:v>1.94</c:v>
                </c:pt>
                <c:pt idx="17">
                  <c:v>1.95</c:v>
                </c:pt>
                <c:pt idx="18">
                  <c:v>1.95</c:v>
                </c:pt>
                <c:pt idx="19">
                  <c:v>2.21</c:v>
                </c:pt>
                <c:pt idx="20">
                  <c:v>2.27</c:v>
                </c:pt>
                <c:pt idx="21">
                  <c:v>2.2599999999999998</c:v>
                </c:pt>
                <c:pt idx="22">
                  <c:v>2.96</c:v>
                </c:pt>
                <c:pt idx="23">
                  <c:v>2.96</c:v>
                </c:pt>
                <c:pt idx="24">
                  <c:v>2.97</c:v>
                </c:pt>
                <c:pt idx="25">
                  <c:v>2.98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C4B0-44EE-9D5A-49603A9DBCEE}"/>
            </c:ext>
          </c:extLst>
        </c:ser>
        <c:ser>
          <c:idx val="0"/>
          <c:order val="9"/>
          <c:tx>
            <c:strRef>
              <c:f>PatchworkNation!$A$199</c:f>
              <c:strCache>
                <c:ptCount val="1"/>
                <c:pt idx="0">
                  <c:v>Distributed Solar</c:v>
                </c:pt>
              </c:strCache>
            </c:strRef>
          </c:tx>
          <c:spPr>
            <a:solidFill>
              <a:schemeClr val="accent4">
                <a:lumMod val="20000"/>
                <a:lumOff val="80000"/>
              </a:schemeClr>
            </a:solidFill>
            <a:ln>
              <a:noFill/>
              <a:prstDash val="sysDash"/>
            </a:ln>
            <a:effectLst/>
          </c:spPr>
          <c:invertIfNegative val="0"/>
          <c:cat>
            <c:numRef>
              <c:f>PatchworkNation!$D$198:$AC$198</c:f>
              <c:numCache>
                <c:formatCode>General</c:formatCode>
                <c:ptCount val="2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</c:numCache>
            </c:numRef>
          </c:cat>
          <c:val>
            <c:numRef>
              <c:f>PatchworkNation!$D$199:$AC$199</c:f>
              <c:numCache>
                <c:formatCode>0.00</c:formatCode>
                <c:ptCount val="26"/>
                <c:pt idx="0">
                  <c:v>1.05</c:v>
                </c:pt>
                <c:pt idx="1">
                  <c:v>1.07</c:v>
                </c:pt>
                <c:pt idx="2">
                  <c:v>1.1100000000000001</c:v>
                </c:pt>
                <c:pt idx="3">
                  <c:v>1.1499999999999999</c:v>
                </c:pt>
                <c:pt idx="4">
                  <c:v>1.19</c:v>
                </c:pt>
                <c:pt idx="5">
                  <c:v>1.25</c:v>
                </c:pt>
                <c:pt idx="6">
                  <c:v>1.32</c:v>
                </c:pt>
                <c:pt idx="7">
                  <c:v>1.38</c:v>
                </c:pt>
                <c:pt idx="8">
                  <c:v>1.45</c:v>
                </c:pt>
                <c:pt idx="9">
                  <c:v>1.52</c:v>
                </c:pt>
                <c:pt idx="10">
                  <c:v>1.58</c:v>
                </c:pt>
                <c:pt idx="11">
                  <c:v>1.67</c:v>
                </c:pt>
                <c:pt idx="12">
                  <c:v>1.76</c:v>
                </c:pt>
                <c:pt idx="13">
                  <c:v>1.83</c:v>
                </c:pt>
                <c:pt idx="14">
                  <c:v>1.93</c:v>
                </c:pt>
                <c:pt idx="15">
                  <c:v>2.0299999999999998</c:v>
                </c:pt>
                <c:pt idx="16">
                  <c:v>2.13</c:v>
                </c:pt>
                <c:pt idx="17">
                  <c:v>2.2400000000000002</c:v>
                </c:pt>
                <c:pt idx="18">
                  <c:v>2.34</c:v>
                </c:pt>
                <c:pt idx="19">
                  <c:v>2.4500000000000002</c:v>
                </c:pt>
                <c:pt idx="20">
                  <c:v>2.57</c:v>
                </c:pt>
                <c:pt idx="21">
                  <c:v>2.68</c:v>
                </c:pt>
                <c:pt idx="22">
                  <c:v>2.81</c:v>
                </c:pt>
                <c:pt idx="23">
                  <c:v>2.94</c:v>
                </c:pt>
                <c:pt idx="24">
                  <c:v>3.07</c:v>
                </c:pt>
                <c:pt idx="25">
                  <c:v>3.22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C4B0-44EE-9D5A-49603A9DBC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418921008"/>
        <c:axId val="1418922448"/>
      </c:barChart>
      <c:catAx>
        <c:axId val="14189210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18922448"/>
        <c:crosses val="autoZero"/>
        <c:auto val="1"/>
        <c:lblAlgn val="ctr"/>
        <c:lblOffset val="100"/>
        <c:noMultiLvlLbl val="0"/>
      </c:catAx>
      <c:valAx>
        <c:axId val="1418922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/>
                  <a:t>TWh</a:t>
                </a:r>
              </a:p>
            </c:rich>
          </c:tx>
          <c:layout>
            <c:manualLayout>
              <c:xMode val="edge"/>
              <c:yMode val="edge"/>
              <c:x val="1.2428260571947906E-2"/>
              <c:y val="0.4039578135262915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189210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9657851851851846"/>
          <c:y val="5.1601543209876546E-2"/>
          <c:w val="0.18515518518518517"/>
          <c:h val="0.8314743827160493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(a) New Zealand Steel</a:t>
            </a:r>
          </a:p>
        </c:rich>
      </c:tx>
      <c:layout>
        <c:manualLayout>
          <c:xMode val="edge"/>
          <c:yMode val="edge"/>
          <c:x val="1.6229814814814808E-2"/>
          <c:y val="2.347251528639857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'Figure 33'!$B$13</c:f>
              <c:strCache>
                <c:ptCount val="1"/>
                <c:pt idx="0">
                  <c:v>PatchworkNation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numRef>
              <c:f>'Figure 33'!$E$2:$AD$2</c:f>
              <c:numCache>
                <c:formatCode>General</c:formatCode>
                <c:ptCount val="2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</c:numCache>
            </c:numRef>
          </c:cat>
          <c:val>
            <c:numRef>
              <c:f>'Figure 33'!$E$13:$AD$13</c:f>
              <c:numCache>
                <c:formatCode>0.0</c:formatCode>
                <c:ptCount val="26"/>
                <c:pt idx="0">
                  <c:v>1.2903270974957324</c:v>
                </c:pt>
                <c:pt idx="1">
                  <c:v>1.2871012797530708</c:v>
                </c:pt>
                <c:pt idx="2">
                  <c:v>1.546683526552016</c:v>
                </c:pt>
                <c:pt idx="3">
                  <c:v>1.5434738177391953</c:v>
                </c:pt>
                <c:pt idx="4">
                  <c:v>1.5402721331906282</c:v>
                </c:pt>
                <c:pt idx="5">
                  <c:v>1.5370784528618813</c:v>
                </c:pt>
                <c:pt idx="6">
                  <c:v>1.533892756731829</c:v>
                </c:pt>
                <c:pt idx="7">
                  <c:v>1.5307150248376158</c:v>
                </c:pt>
                <c:pt idx="8">
                  <c:v>1.5275452372746525</c:v>
                </c:pt>
                <c:pt idx="9">
                  <c:v>1.5243833741849673</c:v>
                </c:pt>
                <c:pt idx="10">
                  <c:v>1.5212294157455477</c:v>
                </c:pt>
                <c:pt idx="11">
                  <c:v>1.5180833422033042</c:v>
                </c:pt>
                <c:pt idx="12">
                  <c:v>1.5149451338517637</c:v>
                </c:pt>
                <c:pt idx="13">
                  <c:v>1.5118147710194114</c:v>
                </c:pt>
                <c:pt idx="14">
                  <c:v>1.5086922340930042</c:v>
                </c:pt>
                <c:pt idx="15">
                  <c:v>1.5055775035059125</c:v>
                </c:pt>
                <c:pt idx="16">
                  <c:v>1.5024705597497749</c:v>
                </c:pt>
                <c:pt idx="17">
                  <c:v>1.4993713833511919</c:v>
                </c:pt>
                <c:pt idx="18">
                  <c:v>1.4962799548950334</c:v>
                </c:pt>
                <c:pt idx="19">
                  <c:v>1.4931962550011291</c:v>
                </c:pt>
                <c:pt idx="20">
                  <c:v>1.4901202643592322</c:v>
                </c:pt>
                <c:pt idx="21">
                  <c:v>1.4870519637057102</c:v>
                </c:pt>
                <c:pt idx="22">
                  <c:v>1.483991333800238</c:v>
                </c:pt>
                <c:pt idx="23">
                  <c:v>1.4809383554607609</c:v>
                </c:pt>
                <c:pt idx="24">
                  <c:v>1.4778930095751437</c:v>
                </c:pt>
                <c:pt idx="25">
                  <c:v>1.474855277042908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51-460F-BB45-F885DB60B2D2}"/>
            </c:ext>
          </c:extLst>
        </c:ser>
        <c:ser>
          <c:idx val="2"/>
          <c:order val="1"/>
          <c:tx>
            <c:strRef>
              <c:f>'Figure 33'!$B$14</c:f>
              <c:strCache>
                <c:ptCount val="1"/>
                <c:pt idx="0">
                  <c:v>AotearoaElectrified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'Figure 33'!$E$2:$AD$2</c:f>
              <c:numCache>
                <c:formatCode>General</c:formatCode>
                <c:ptCount val="2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</c:numCache>
            </c:numRef>
          </c:cat>
          <c:val>
            <c:numRef>
              <c:f>'Figure 33'!$E$14:$AD$14</c:f>
              <c:numCache>
                <c:formatCode>0.0</c:formatCode>
                <c:ptCount val="26"/>
                <c:pt idx="0">
                  <c:v>1.2935609999972111</c:v>
                </c:pt>
                <c:pt idx="1">
                  <c:v>1.2935609999972111</c:v>
                </c:pt>
                <c:pt idx="2">
                  <c:v>1.5563609999992389</c:v>
                </c:pt>
                <c:pt idx="3">
                  <c:v>1.5563609999992389</c:v>
                </c:pt>
                <c:pt idx="4">
                  <c:v>1.5563609999992389</c:v>
                </c:pt>
                <c:pt idx="5">
                  <c:v>1.5563609999992389</c:v>
                </c:pt>
                <c:pt idx="6">
                  <c:v>1.5563609999992389</c:v>
                </c:pt>
                <c:pt idx="7">
                  <c:v>1.5563609999992389</c:v>
                </c:pt>
                <c:pt idx="8">
                  <c:v>1.5563609999992389</c:v>
                </c:pt>
                <c:pt idx="9">
                  <c:v>1.5563609999992389</c:v>
                </c:pt>
                <c:pt idx="10">
                  <c:v>1.5563609999992389</c:v>
                </c:pt>
                <c:pt idx="11">
                  <c:v>1.5563609999992389</c:v>
                </c:pt>
                <c:pt idx="12">
                  <c:v>1.5563609999992389</c:v>
                </c:pt>
                <c:pt idx="13">
                  <c:v>1.5563609999992389</c:v>
                </c:pt>
                <c:pt idx="14">
                  <c:v>1.5563609999992389</c:v>
                </c:pt>
                <c:pt idx="15">
                  <c:v>1.8191610000012666</c:v>
                </c:pt>
                <c:pt idx="16">
                  <c:v>1.8191610000012666</c:v>
                </c:pt>
                <c:pt idx="17">
                  <c:v>1.8191610000012666</c:v>
                </c:pt>
                <c:pt idx="18">
                  <c:v>1.8191610000012666</c:v>
                </c:pt>
                <c:pt idx="19">
                  <c:v>1.8191610000012666</c:v>
                </c:pt>
                <c:pt idx="20">
                  <c:v>1.8191610000012666</c:v>
                </c:pt>
                <c:pt idx="21">
                  <c:v>1.8191610000012666</c:v>
                </c:pt>
                <c:pt idx="22">
                  <c:v>1.8191610000012666</c:v>
                </c:pt>
                <c:pt idx="23">
                  <c:v>1.8191610000012666</c:v>
                </c:pt>
                <c:pt idx="24">
                  <c:v>1.8191610000012666</c:v>
                </c:pt>
                <c:pt idx="25">
                  <c:v>1.8191610000012666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51-460F-BB45-F885DB60B2D2}"/>
            </c:ext>
          </c:extLst>
        </c:ser>
        <c:ser>
          <c:idx val="3"/>
          <c:order val="2"/>
          <c:tx>
            <c:strRef>
              <c:f>'Figure 33'!$B$15</c:f>
              <c:strCache>
                <c:ptCount val="1"/>
                <c:pt idx="0">
                  <c:v>GlobalGreenRush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numRef>
              <c:f>'Figure 33'!$E$2:$AD$2</c:f>
              <c:numCache>
                <c:formatCode>General</c:formatCode>
                <c:ptCount val="2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</c:numCache>
            </c:numRef>
          </c:cat>
          <c:val>
            <c:numRef>
              <c:f>'Figure 33'!$E$15:$AD$15</c:f>
              <c:numCache>
                <c:formatCode>0.0</c:formatCode>
                <c:ptCount val="26"/>
                <c:pt idx="0">
                  <c:v>1.2935609999972111</c:v>
                </c:pt>
                <c:pt idx="1">
                  <c:v>1.2935609999972111</c:v>
                </c:pt>
                <c:pt idx="2">
                  <c:v>1.5563609999992389</c:v>
                </c:pt>
                <c:pt idx="3">
                  <c:v>1.5563609999992389</c:v>
                </c:pt>
                <c:pt idx="4">
                  <c:v>1.5563609999992389</c:v>
                </c:pt>
                <c:pt idx="5">
                  <c:v>1.5563609999992389</c:v>
                </c:pt>
                <c:pt idx="6">
                  <c:v>1.5563609999992389</c:v>
                </c:pt>
                <c:pt idx="7">
                  <c:v>1.5563609999992389</c:v>
                </c:pt>
                <c:pt idx="8">
                  <c:v>1.5563609999992389</c:v>
                </c:pt>
                <c:pt idx="9">
                  <c:v>1.5563609999992389</c:v>
                </c:pt>
                <c:pt idx="10">
                  <c:v>1.8191610000012666</c:v>
                </c:pt>
                <c:pt idx="11">
                  <c:v>1.8191610000012666</c:v>
                </c:pt>
                <c:pt idx="12">
                  <c:v>1.8191610000012666</c:v>
                </c:pt>
                <c:pt idx="13">
                  <c:v>1.8191610000012666</c:v>
                </c:pt>
                <c:pt idx="14">
                  <c:v>1.8191610000012666</c:v>
                </c:pt>
                <c:pt idx="15">
                  <c:v>1.8191610000012666</c:v>
                </c:pt>
                <c:pt idx="16">
                  <c:v>1.8191610000012666</c:v>
                </c:pt>
                <c:pt idx="17">
                  <c:v>1.8191610000012666</c:v>
                </c:pt>
                <c:pt idx="18">
                  <c:v>1.8191610000012666</c:v>
                </c:pt>
                <c:pt idx="19">
                  <c:v>1.8191610000012666</c:v>
                </c:pt>
                <c:pt idx="20">
                  <c:v>1.8191610000012666</c:v>
                </c:pt>
                <c:pt idx="21">
                  <c:v>1.8191610000012666</c:v>
                </c:pt>
                <c:pt idx="22">
                  <c:v>1.8191610000012666</c:v>
                </c:pt>
                <c:pt idx="23">
                  <c:v>1.8191610000012666</c:v>
                </c:pt>
                <c:pt idx="24">
                  <c:v>1.8191610000012666</c:v>
                </c:pt>
                <c:pt idx="25">
                  <c:v>1.8191610000012666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951-460F-BB45-F885DB60B2D2}"/>
            </c:ext>
          </c:extLst>
        </c:ser>
        <c:ser>
          <c:idx val="4"/>
          <c:order val="3"/>
          <c:tx>
            <c:strRef>
              <c:f>'Figure 33'!$B$16</c:f>
              <c:strCache>
                <c:ptCount val="1"/>
                <c:pt idx="0">
                  <c:v>MadeInAotearoa</c:v>
                </c:pt>
              </c:strCache>
            </c:strRef>
          </c:tx>
          <c:spPr>
            <a:ln w="28575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cat>
            <c:numRef>
              <c:f>'Figure 33'!$E$2:$AD$2</c:f>
              <c:numCache>
                <c:formatCode>General</c:formatCode>
                <c:ptCount val="2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</c:numCache>
            </c:numRef>
          </c:cat>
          <c:val>
            <c:numRef>
              <c:f>'Figure 33'!$E$16:$AD$16</c:f>
              <c:numCache>
                <c:formatCode>0.0</c:formatCode>
                <c:ptCount val="26"/>
                <c:pt idx="0">
                  <c:v>1.3064966100031266</c:v>
                </c:pt>
                <c:pt idx="1">
                  <c:v>1.3195615761035075</c:v>
                </c:pt>
                <c:pt idx="2">
                  <c:v>1.5955571918655214</c:v>
                </c:pt>
                <c:pt idx="3">
                  <c:v>1.6088847637742509</c:v>
                </c:pt>
                <c:pt idx="4">
                  <c:v>1.6223456114196646</c:v>
                </c:pt>
                <c:pt idx="5">
                  <c:v>1.6359410675351229</c:v>
                </c:pt>
                <c:pt idx="6">
                  <c:v>1.6496724782091721</c:v>
                </c:pt>
                <c:pt idx="7">
                  <c:v>1.663541202990428</c:v>
                </c:pt>
                <c:pt idx="8">
                  <c:v>1.6775486150157666</c:v>
                </c:pt>
                <c:pt idx="9">
                  <c:v>1.691696101173479</c:v>
                </c:pt>
                <c:pt idx="10">
                  <c:v>1.9687850621752181</c:v>
                </c:pt>
                <c:pt idx="11">
                  <c:v>1.9832169128042716</c:v>
                </c:pt>
                <c:pt idx="12">
                  <c:v>1.9977930819277285</c:v>
                </c:pt>
                <c:pt idx="13">
                  <c:v>2.0125150127447511</c:v>
                </c:pt>
                <c:pt idx="14">
                  <c:v>2.0273841628818312</c:v>
                </c:pt>
                <c:pt idx="15">
                  <c:v>2.3052020045113544</c:v>
                </c:pt>
                <c:pt idx="16">
                  <c:v>2.3203700245532608</c:v>
                </c:pt>
                <c:pt idx="17">
                  <c:v>2.3356897247920898</c:v>
                </c:pt>
                <c:pt idx="18">
                  <c:v>2.3511626220436792</c:v>
                </c:pt>
                <c:pt idx="19">
                  <c:v>2.3667902482620744</c:v>
                </c:pt>
                <c:pt idx="20">
                  <c:v>2.6453741507513233</c:v>
                </c:pt>
                <c:pt idx="21">
                  <c:v>2.6613158922505984</c:v>
                </c:pt>
                <c:pt idx="22">
                  <c:v>2.677417051179432</c:v>
                </c:pt>
                <c:pt idx="23">
                  <c:v>2.6936792216878827</c:v>
                </c:pt>
                <c:pt idx="24">
                  <c:v>2.7101040139032815</c:v>
                </c:pt>
                <c:pt idx="25">
                  <c:v>2.7266930540467782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951-460F-BB45-F885DB60B2D2}"/>
            </c:ext>
          </c:extLst>
        </c:ser>
        <c:ser>
          <c:idx val="0"/>
          <c:order val="4"/>
          <c:tx>
            <c:strRef>
              <c:f>'Figure 33'!$B$17</c:f>
              <c:strCache>
                <c:ptCount val="1"/>
                <c:pt idx="0">
                  <c:v>AotearoaIntelligence</c:v>
                </c:pt>
              </c:strCache>
            </c:strRef>
          </c:tx>
          <c:spPr>
            <a:ln w="28575" cap="rnd">
              <a:solidFill>
                <a:srgbClr val="92D050"/>
              </a:solidFill>
              <a:round/>
            </a:ln>
            <a:effectLst/>
          </c:spPr>
          <c:marker>
            <c:symbol val="none"/>
          </c:marker>
          <c:cat>
            <c:numRef>
              <c:f>'Figure 33'!$E$2:$AD$2</c:f>
              <c:numCache>
                <c:formatCode>General</c:formatCode>
                <c:ptCount val="2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</c:numCache>
            </c:numRef>
          </c:cat>
          <c:val>
            <c:numRef>
              <c:f>'Figure 33'!$E$17:$AD$17</c:f>
              <c:numCache>
                <c:formatCode>0.0</c:formatCode>
                <c:ptCount val="26"/>
                <c:pt idx="0">
                  <c:v>1.292267438994289</c:v>
                </c:pt>
                <c:pt idx="1">
                  <c:v>1.2909751715565068</c:v>
                </c:pt>
                <c:pt idx="2">
                  <c:v>1.552484196392327</c:v>
                </c:pt>
                <c:pt idx="3">
                  <c:v>1.5511945121924755</c:v>
                </c:pt>
                <c:pt idx="4">
                  <c:v>1.5499061176770685</c:v>
                </c:pt>
                <c:pt idx="5">
                  <c:v>1.5486190115641949</c:v>
                </c:pt>
                <c:pt idx="6">
                  <c:v>1.5473331925486358</c:v>
                </c:pt>
                <c:pt idx="7">
                  <c:v>1.5460486593601328</c:v>
                </c:pt>
                <c:pt idx="8">
                  <c:v>1.5447654107051219</c:v>
                </c:pt>
                <c:pt idx="9">
                  <c:v>1.5434834452900368</c:v>
                </c:pt>
                <c:pt idx="10">
                  <c:v>1.5422027618446206</c:v>
                </c:pt>
                <c:pt idx="11">
                  <c:v>1.5409233590869615</c:v>
                </c:pt>
                <c:pt idx="12">
                  <c:v>1.5396452357234949</c:v>
                </c:pt>
                <c:pt idx="13">
                  <c:v>1.5383683904839627</c:v>
                </c:pt>
                <c:pt idx="14">
                  <c:v>1.5370928220981075</c:v>
                </c:pt>
                <c:pt idx="15">
                  <c:v>1.5358185292723632</c:v>
                </c:pt>
                <c:pt idx="16">
                  <c:v>1.5345455107481278</c:v>
                </c:pt>
                <c:pt idx="17">
                  <c:v>1.5332737652318345</c:v>
                </c:pt>
                <c:pt idx="18">
                  <c:v>1.5320032914648796</c:v>
                </c:pt>
                <c:pt idx="19">
                  <c:v>1.5307340881770064</c:v>
                </c:pt>
                <c:pt idx="20">
                  <c:v>1.5294661540863026</c:v>
                </c:pt>
                <c:pt idx="21">
                  <c:v>1.5281994879341643</c:v>
                </c:pt>
                <c:pt idx="22">
                  <c:v>1.5269340884503342</c:v>
                </c:pt>
                <c:pt idx="23">
                  <c:v>1.5256699543645544</c:v>
                </c:pt>
                <c:pt idx="24">
                  <c:v>1.5244070844065676</c:v>
                </c:pt>
                <c:pt idx="25">
                  <c:v>1.5231454773177697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951-460F-BB45-F885DB60B2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13825519"/>
        <c:axId val="1013821679"/>
      </c:lineChart>
      <c:catAx>
        <c:axId val="10138255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3821679"/>
        <c:crosses val="autoZero"/>
        <c:auto val="1"/>
        <c:lblAlgn val="ctr"/>
        <c:lblOffset val="100"/>
        <c:noMultiLvlLbl val="0"/>
      </c:catAx>
      <c:valAx>
        <c:axId val="10138216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/>
                  <a:t>Demand, TWh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382551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(b) New Zealand Aluminium Smelter  </a:t>
            </a:r>
          </a:p>
        </c:rich>
      </c:tx>
      <c:layout>
        <c:manualLayout>
          <c:xMode val="edge"/>
          <c:yMode val="edge"/>
          <c:x val="9.1037037037036937E-3"/>
          <c:y val="1.569439188093270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'Figure 33'!$B$18</c:f>
              <c:strCache>
                <c:ptCount val="1"/>
                <c:pt idx="0">
                  <c:v>PatchworkNation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numRef>
              <c:f>'Figure 33'!$E$2:$AD$2</c:f>
              <c:numCache>
                <c:formatCode>General</c:formatCode>
                <c:ptCount val="2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</c:numCache>
            </c:numRef>
          </c:cat>
          <c:val>
            <c:numRef>
              <c:f>'Figure 33'!$E$18:$AD$18</c:f>
              <c:numCache>
                <c:formatCode>0.0</c:formatCode>
                <c:ptCount val="26"/>
                <c:pt idx="0">
                  <c:v>5.0086549510799996</c:v>
                </c:pt>
                <c:pt idx="1">
                  <c:v>5.0086549510799996</c:v>
                </c:pt>
                <c:pt idx="2">
                  <c:v>5.0086549510799996</c:v>
                </c:pt>
                <c:pt idx="3">
                  <c:v>5.0086549510799996</c:v>
                </c:pt>
                <c:pt idx="4">
                  <c:v>5.0086549510799996</c:v>
                </c:pt>
                <c:pt idx="5">
                  <c:v>5.0086549510799996</c:v>
                </c:pt>
                <c:pt idx="6">
                  <c:v>5.0086549510799996</c:v>
                </c:pt>
                <c:pt idx="7">
                  <c:v>5.0086549510799996</c:v>
                </c:pt>
                <c:pt idx="8">
                  <c:v>5.0086549510799996</c:v>
                </c:pt>
                <c:pt idx="9">
                  <c:v>5.0086549510799996</c:v>
                </c:pt>
                <c:pt idx="10">
                  <c:v>5.0086549510799996</c:v>
                </c:pt>
                <c:pt idx="11">
                  <c:v>5.0086549510799996</c:v>
                </c:pt>
                <c:pt idx="12">
                  <c:v>5.0086549510799996</c:v>
                </c:pt>
                <c:pt idx="13">
                  <c:v>5.0086549510799996</c:v>
                </c:pt>
                <c:pt idx="14">
                  <c:v>5.0086549510799996</c:v>
                </c:pt>
                <c:pt idx="15">
                  <c:v>5.0086549510799996</c:v>
                </c:pt>
                <c:pt idx="16">
                  <c:v>5.0086549510799996</c:v>
                </c:pt>
                <c:pt idx="17">
                  <c:v>5.0086549510799996</c:v>
                </c:pt>
                <c:pt idx="18">
                  <c:v>5.0086549510799996</c:v>
                </c:pt>
                <c:pt idx="19">
                  <c:v>5.0086549510799996</c:v>
                </c:pt>
                <c:pt idx="20">
                  <c:v>5.0086549510799996</c:v>
                </c:pt>
                <c:pt idx="21">
                  <c:v>5.0086549510799996</c:v>
                </c:pt>
                <c:pt idx="22">
                  <c:v>5.0086549510799996</c:v>
                </c:pt>
                <c:pt idx="23">
                  <c:v>5.0086549510799996</c:v>
                </c:pt>
                <c:pt idx="24">
                  <c:v>5.0086549510799996</c:v>
                </c:pt>
                <c:pt idx="25">
                  <c:v>5.0086549510799996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82-41CB-B5FC-ED965BE7E9E9}"/>
            </c:ext>
          </c:extLst>
        </c:ser>
        <c:ser>
          <c:idx val="2"/>
          <c:order val="1"/>
          <c:tx>
            <c:strRef>
              <c:f>'Figure 33'!$B$19</c:f>
              <c:strCache>
                <c:ptCount val="1"/>
                <c:pt idx="0">
                  <c:v>AotearoaElectrified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'Figure 33'!$E$2:$AD$2</c:f>
              <c:numCache>
                <c:formatCode>General</c:formatCode>
                <c:ptCount val="2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</c:numCache>
            </c:numRef>
          </c:cat>
          <c:val>
            <c:numRef>
              <c:f>'Figure 33'!$E$19:$AD$19</c:f>
              <c:numCache>
                <c:formatCode>0.0</c:formatCode>
                <c:ptCount val="26"/>
                <c:pt idx="0">
                  <c:v>5.0086549510799996</c:v>
                </c:pt>
                <c:pt idx="1">
                  <c:v>5.0086549510799996</c:v>
                </c:pt>
                <c:pt idx="2">
                  <c:v>5.0086549510799996</c:v>
                </c:pt>
                <c:pt idx="3">
                  <c:v>5.0086549510799996</c:v>
                </c:pt>
                <c:pt idx="4">
                  <c:v>5.0086549510799996</c:v>
                </c:pt>
                <c:pt idx="5">
                  <c:v>5.8086543913199993</c:v>
                </c:pt>
                <c:pt idx="6">
                  <c:v>5.8086543913199993</c:v>
                </c:pt>
                <c:pt idx="7">
                  <c:v>5.8086543913199993</c:v>
                </c:pt>
                <c:pt idx="8">
                  <c:v>5.8086543913199993</c:v>
                </c:pt>
                <c:pt idx="9">
                  <c:v>5.8086543913199993</c:v>
                </c:pt>
                <c:pt idx="10">
                  <c:v>6.6086538315599999</c:v>
                </c:pt>
                <c:pt idx="11">
                  <c:v>6.6086538315599999</c:v>
                </c:pt>
                <c:pt idx="12">
                  <c:v>6.6086538315599999</c:v>
                </c:pt>
                <c:pt idx="13">
                  <c:v>6.6086538315599999</c:v>
                </c:pt>
                <c:pt idx="14">
                  <c:v>6.6086538315599999</c:v>
                </c:pt>
                <c:pt idx="15">
                  <c:v>6.6086538315599999</c:v>
                </c:pt>
                <c:pt idx="16">
                  <c:v>6.6086538315599999</c:v>
                </c:pt>
                <c:pt idx="17">
                  <c:v>6.6086538315599999</c:v>
                </c:pt>
                <c:pt idx="18">
                  <c:v>6.6086538315599999</c:v>
                </c:pt>
                <c:pt idx="19">
                  <c:v>6.6086538315599999</c:v>
                </c:pt>
                <c:pt idx="20">
                  <c:v>6.6086538315599999</c:v>
                </c:pt>
                <c:pt idx="21">
                  <c:v>6.6086538315599999</c:v>
                </c:pt>
                <c:pt idx="22">
                  <c:v>6.6086538315599999</c:v>
                </c:pt>
                <c:pt idx="23">
                  <c:v>6.6086538315599999</c:v>
                </c:pt>
                <c:pt idx="24">
                  <c:v>6.6086538315599999</c:v>
                </c:pt>
                <c:pt idx="25">
                  <c:v>6.6086538315599999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82-41CB-B5FC-ED965BE7E9E9}"/>
            </c:ext>
          </c:extLst>
        </c:ser>
        <c:ser>
          <c:idx val="3"/>
          <c:order val="2"/>
          <c:tx>
            <c:strRef>
              <c:f>'Figure 33'!$B$20</c:f>
              <c:strCache>
                <c:ptCount val="1"/>
                <c:pt idx="0">
                  <c:v>GlobalGreenRush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numRef>
              <c:f>'Figure 33'!$E$2:$AD$2</c:f>
              <c:numCache>
                <c:formatCode>General</c:formatCode>
                <c:ptCount val="2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</c:numCache>
            </c:numRef>
          </c:cat>
          <c:val>
            <c:numRef>
              <c:f>'Figure 33'!$E$20:$AD$20</c:f>
              <c:numCache>
                <c:formatCode>0.0</c:formatCode>
                <c:ptCount val="26"/>
                <c:pt idx="0">
                  <c:v>5.0086549510799996</c:v>
                </c:pt>
                <c:pt idx="1">
                  <c:v>5.0086549510799996</c:v>
                </c:pt>
                <c:pt idx="2">
                  <c:v>5.0086549510799996</c:v>
                </c:pt>
                <c:pt idx="3">
                  <c:v>5.0086549510799996</c:v>
                </c:pt>
                <c:pt idx="4">
                  <c:v>5.0086549510799996</c:v>
                </c:pt>
                <c:pt idx="5">
                  <c:v>5.8086543913199993</c:v>
                </c:pt>
                <c:pt idx="6">
                  <c:v>5.8086543913199993</c:v>
                </c:pt>
                <c:pt idx="7">
                  <c:v>5.8086543913199993</c:v>
                </c:pt>
                <c:pt idx="8">
                  <c:v>5.8086543913199993</c:v>
                </c:pt>
                <c:pt idx="9">
                  <c:v>5.8086543913199993</c:v>
                </c:pt>
                <c:pt idx="10">
                  <c:v>6.6086538315599999</c:v>
                </c:pt>
                <c:pt idx="11">
                  <c:v>6.6086538315599999</c:v>
                </c:pt>
                <c:pt idx="12">
                  <c:v>6.6086538315599999</c:v>
                </c:pt>
                <c:pt idx="13">
                  <c:v>6.6086538315599999</c:v>
                </c:pt>
                <c:pt idx="14">
                  <c:v>6.6086538315599999</c:v>
                </c:pt>
                <c:pt idx="15">
                  <c:v>6.6086538315599999</c:v>
                </c:pt>
                <c:pt idx="16">
                  <c:v>6.6086538315599999</c:v>
                </c:pt>
                <c:pt idx="17">
                  <c:v>6.6086538315599999</c:v>
                </c:pt>
                <c:pt idx="18">
                  <c:v>6.6086538315599999</c:v>
                </c:pt>
                <c:pt idx="19">
                  <c:v>6.6086538315599999</c:v>
                </c:pt>
                <c:pt idx="20">
                  <c:v>6.6086538315599999</c:v>
                </c:pt>
                <c:pt idx="21">
                  <c:v>6.6086538315599999</c:v>
                </c:pt>
                <c:pt idx="22">
                  <c:v>6.6086538315599999</c:v>
                </c:pt>
                <c:pt idx="23">
                  <c:v>6.6086538315599999</c:v>
                </c:pt>
                <c:pt idx="24">
                  <c:v>6.6086538315599999</c:v>
                </c:pt>
                <c:pt idx="25">
                  <c:v>6.6086538315599999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682-41CB-B5FC-ED965BE7E9E9}"/>
            </c:ext>
          </c:extLst>
        </c:ser>
        <c:ser>
          <c:idx val="4"/>
          <c:order val="3"/>
          <c:tx>
            <c:strRef>
              <c:f>'Figure 33'!$B$21</c:f>
              <c:strCache>
                <c:ptCount val="1"/>
                <c:pt idx="0">
                  <c:v>MadeInAotearoa</c:v>
                </c:pt>
              </c:strCache>
            </c:strRef>
          </c:tx>
          <c:spPr>
            <a:ln w="28575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cat>
            <c:numRef>
              <c:f>'Figure 33'!$E$2:$AD$2</c:f>
              <c:numCache>
                <c:formatCode>General</c:formatCode>
                <c:ptCount val="2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</c:numCache>
            </c:numRef>
          </c:cat>
          <c:val>
            <c:numRef>
              <c:f>'Figure 33'!$E$21:$AD$21</c:f>
              <c:numCache>
                <c:formatCode>0.0</c:formatCode>
                <c:ptCount val="26"/>
                <c:pt idx="0">
                  <c:v>5.0086549510799996</c:v>
                </c:pt>
                <c:pt idx="1">
                  <c:v>5.0086549510799996</c:v>
                </c:pt>
                <c:pt idx="2">
                  <c:v>5.0086549510799996</c:v>
                </c:pt>
                <c:pt idx="3">
                  <c:v>5.0086549510799996</c:v>
                </c:pt>
                <c:pt idx="4">
                  <c:v>5.0086549510799996</c:v>
                </c:pt>
                <c:pt idx="5">
                  <c:v>5.8086543913199993</c:v>
                </c:pt>
                <c:pt idx="6">
                  <c:v>5.8086543913199993</c:v>
                </c:pt>
                <c:pt idx="7">
                  <c:v>5.8086543913199993</c:v>
                </c:pt>
                <c:pt idx="8">
                  <c:v>5.8086543913199993</c:v>
                </c:pt>
                <c:pt idx="9">
                  <c:v>5.8086543913199993</c:v>
                </c:pt>
                <c:pt idx="10">
                  <c:v>6.6086538315599999</c:v>
                </c:pt>
                <c:pt idx="11">
                  <c:v>6.6086538315599999</c:v>
                </c:pt>
                <c:pt idx="12">
                  <c:v>6.6086538315599999</c:v>
                </c:pt>
                <c:pt idx="13">
                  <c:v>6.6086538315599999</c:v>
                </c:pt>
                <c:pt idx="14">
                  <c:v>6.6086538315599999</c:v>
                </c:pt>
                <c:pt idx="15">
                  <c:v>8.2086527120399992</c:v>
                </c:pt>
                <c:pt idx="16">
                  <c:v>8.2086527120399992</c:v>
                </c:pt>
                <c:pt idx="17">
                  <c:v>8.2086527120399992</c:v>
                </c:pt>
                <c:pt idx="18">
                  <c:v>8.2086527120399992</c:v>
                </c:pt>
                <c:pt idx="19">
                  <c:v>8.2086527120399992</c:v>
                </c:pt>
                <c:pt idx="20">
                  <c:v>8.2086527120399992</c:v>
                </c:pt>
                <c:pt idx="21">
                  <c:v>8.2086527120399992</c:v>
                </c:pt>
                <c:pt idx="22">
                  <c:v>8.2086527120399992</c:v>
                </c:pt>
                <c:pt idx="23">
                  <c:v>8.2086527120399992</c:v>
                </c:pt>
                <c:pt idx="24">
                  <c:v>8.2086527120399992</c:v>
                </c:pt>
                <c:pt idx="25">
                  <c:v>8.2086527120399992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682-41CB-B5FC-ED965BE7E9E9}"/>
            </c:ext>
          </c:extLst>
        </c:ser>
        <c:ser>
          <c:idx val="0"/>
          <c:order val="4"/>
          <c:tx>
            <c:strRef>
              <c:f>'Figure 33'!$B$22</c:f>
              <c:strCache>
                <c:ptCount val="1"/>
                <c:pt idx="0">
                  <c:v>AotearoaIntelligence</c:v>
                </c:pt>
              </c:strCache>
            </c:strRef>
          </c:tx>
          <c:spPr>
            <a:ln w="28575" cap="rnd">
              <a:solidFill>
                <a:srgbClr val="92D050"/>
              </a:solidFill>
              <a:round/>
            </a:ln>
            <a:effectLst/>
          </c:spPr>
          <c:marker>
            <c:symbol val="none"/>
          </c:marker>
          <c:cat>
            <c:numRef>
              <c:f>'Figure 33'!$E$2:$AD$2</c:f>
              <c:numCache>
                <c:formatCode>General</c:formatCode>
                <c:ptCount val="2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</c:numCache>
            </c:numRef>
          </c:cat>
          <c:val>
            <c:numRef>
              <c:f>'Figure 33'!$E$22:$AD$22</c:f>
              <c:numCache>
                <c:formatCode>0.0</c:formatCode>
                <c:ptCount val="26"/>
                <c:pt idx="0">
                  <c:v>5.0086549510799996</c:v>
                </c:pt>
                <c:pt idx="1">
                  <c:v>5.0086549510799996</c:v>
                </c:pt>
                <c:pt idx="2">
                  <c:v>5.0086549510799996</c:v>
                </c:pt>
                <c:pt idx="3">
                  <c:v>5.0086549510799996</c:v>
                </c:pt>
                <c:pt idx="4">
                  <c:v>5.0086549510799996</c:v>
                </c:pt>
                <c:pt idx="5">
                  <c:v>5.8086543913199993</c:v>
                </c:pt>
                <c:pt idx="6">
                  <c:v>5.8086543913199993</c:v>
                </c:pt>
                <c:pt idx="7">
                  <c:v>5.8086543913199993</c:v>
                </c:pt>
                <c:pt idx="8">
                  <c:v>5.8086543913199993</c:v>
                </c:pt>
                <c:pt idx="9">
                  <c:v>5.8086543913199993</c:v>
                </c:pt>
                <c:pt idx="10">
                  <c:v>6.6086538315599999</c:v>
                </c:pt>
                <c:pt idx="11">
                  <c:v>6.6086538315599999</c:v>
                </c:pt>
                <c:pt idx="12">
                  <c:v>6.6086538315599999</c:v>
                </c:pt>
                <c:pt idx="13">
                  <c:v>6.6086538315599999</c:v>
                </c:pt>
                <c:pt idx="14">
                  <c:v>6.6086538315599999</c:v>
                </c:pt>
                <c:pt idx="15">
                  <c:v>6.6086538315599999</c:v>
                </c:pt>
                <c:pt idx="16">
                  <c:v>6.6086538315599999</c:v>
                </c:pt>
                <c:pt idx="17">
                  <c:v>6.6086538315599999</c:v>
                </c:pt>
                <c:pt idx="18">
                  <c:v>6.6086538315599999</c:v>
                </c:pt>
                <c:pt idx="19">
                  <c:v>6.6086538315599999</c:v>
                </c:pt>
                <c:pt idx="20">
                  <c:v>6.6086538315599999</c:v>
                </c:pt>
                <c:pt idx="21">
                  <c:v>6.6086538315599999</c:v>
                </c:pt>
                <c:pt idx="22">
                  <c:v>6.6086538315599999</c:v>
                </c:pt>
                <c:pt idx="23">
                  <c:v>6.6086538315599999</c:v>
                </c:pt>
                <c:pt idx="24">
                  <c:v>6.6086538315599999</c:v>
                </c:pt>
                <c:pt idx="25">
                  <c:v>6.6086538315599999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682-41CB-B5FC-ED965BE7E9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13825519"/>
        <c:axId val="1013821679"/>
      </c:lineChart>
      <c:catAx>
        <c:axId val="10138255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3821679"/>
        <c:crosses val="autoZero"/>
        <c:auto val="1"/>
        <c:lblAlgn val="ctr"/>
        <c:lblOffset val="100"/>
        <c:noMultiLvlLbl val="0"/>
      </c:catAx>
      <c:valAx>
        <c:axId val="10138216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/>
                  <a:t>Demand, TWh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382551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NZ"/>
              <a:t>(a)</a:t>
            </a:r>
          </a:p>
        </c:rich>
      </c:tx>
      <c:layout>
        <c:manualLayout>
          <c:xMode val="edge"/>
          <c:yMode val="edge"/>
          <c:x val="1.6275740740740736E-2"/>
          <c:y val="5.18453703703703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308259259259259"/>
          <c:y val="6.5231481481481488E-2"/>
          <c:w val="0.68964391365136335"/>
          <c:h val="0.75042561297356014"/>
        </c:manualLayout>
      </c:layout>
      <c:barChart>
        <c:barDir val="col"/>
        <c:grouping val="stacked"/>
        <c:varyColors val="0"/>
        <c:ser>
          <c:idx val="12"/>
          <c:order val="2"/>
          <c:tx>
            <c:strRef>
              <c:f>PatchworkNation!$A$174</c:f>
              <c:strCache>
                <c:ptCount val="1"/>
                <c:pt idx="0">
                  <c:v>Geothermal</c:v>
                </c:pt>
              </c:strCache>
            </c:strRef>
          </c:tx>
          <c:spPr>
            <a:solidFill>
              <a:schemeClr val="tx1">
                <a:lumMod val="65000"/>
                <a:lumOff val="35000"/>
              </a:schemeClr>
            </a:solidFill>
            <a:ln>
              <a:noFill/>
            </a:ln>
            <a:effectLst/>
          </c:spPr>
          <c:invertIfNegative val="0"/>
          <c:cat>
            <c:strRef>
              <c:f>PatchworkNation!#REF!</c:f>
              <c:strCache>
                <c:ptCount val="1"/>
                <c:pt idx="0">
                  <c:v>#REF!</c:v>
                </c:pt>
              </c:strCache>
            </c:strRef>
          </c:cat>
          <c:val>
            <c:numRef>
              <c:f>PatchworkNation!$D$174:$AC$174</c:f>
              <c:numCache>
                <c:formatCode>0.00</c:formatCode>
                <c:ptCount val="26"/>
                <c:pt idx="0">
                  <c:v>1.34</c:v>
                </c:pt>
                <c:pt idx="1">
                  <c:v>1.34</c:v>
                </c:pt>
                <c:pt idx="2">
                  <c:v>1.37</c:v>
                </c:pt>
                <c:pt idx="3">
                  <c:v>1.37</c:v>
                </c:pt>
                <c:pt idx="4">
                  <c:v>1.37</c:v>
                </c:pt>
                <c:pt idx="5">
                  <c:v>1.37</c:v>
                </c:pt>
                <c:pt idx="6">
                  <c:v>1.3</c:v>
                </c:pt>
                <c:pt idx="7">
                  <c:v>1.3</c:v>
                </c:pt>
                <c:pt idx="8">
                  <c:v>1.3</c:v>
                </c:pt>
                <c:pt idx="9">
                  <c:v>1.3</c:v>
                </c:pt>
                <c:pt idx="10">
                  <c:v>1.3</c:v>
                </c:pt>
                <c:pt idx="11">
                  <c:v>1.3</c:v>
                </c:pt>
                <c:pt idx="12">
                  <c:v>1.39</c:v>
                </c:pt>
                <c:pt idx="13">
                  <c:v>1.47</c:v>
                </c:pt>
                <c:pt idx="14">
                  <c:v>1.47</c:v>
                </c:pt>
                <c:pt idx="15">
                  <c:v>1.5</c:v>
                </c:pt>
                <c:pt idx="16">
                  <c:v>1.5</c:v>
                </c:pt>
                <c:pt idx="17">
                  <c:v>1.55</c:v>
                </c:pt>
                <c:pt idx="18">
                  <c:v>1.55</c:v>
                </c:pt>
                <c:pt idx="19">
                  <c:v>1.55</c:v>
                </c:pt>
                <c:pt idx="20">
                  <c:v>1.55</c:v>
                </c:pt>
                <c:pt idx="21">
                  <c:v>1.55</c:v>
                </c:pt>
                <c:pt idx="22">
                  <c:v>1.57</c:v>
                </c:pt>
                <c:pt idx="23">
                  <c:v>1.57</c:v>
                </c:pt>
                <c:pt idx="24">
                  <c:v>1.57</c:v>
                </c:pt>
                <c:pt idx="25">
                  <c:v>1.57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79-4451-A302-C050DBB36DCA}"/>
            </c:ext>
          </c:extLst>
        </c:ser>
        <c:ser>
          <c:idx val="10"/>
          <c:order val="3"/>
          <c:tx>
            <c:strRef>
              <c:f>PatchworkNation!$A$173</c:f>
              <c:strCache>
                <c:ptCount val="1"/>
                <c:pt idx="0">
                  <c:v>Thermal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PatchworkNation!#REF!</c:f>
              <c:strCache>
                <c:ptCount val="1"/>
                <c:pt idx="0">
                  <c:v>#REF!</c:v>
                </c:pt>
              </c:strCache>
            </c:strRef>
          </c:cat>
          <c:val>
            <c:numRef>
              <c:f>PatchworkNation!$D$173:$AC$173</c:f>
              <c:numCache>
                <c:formatCode>0.00</c:formatCode>
                <c:ptCount val="26"/>
                <c:pt idx="0">
                  <c:v>2.65</c:v>
                </c:pt>
                <c:pt idx="1">
                  <c:v>2.2399999999999998</c:v>
                </c:pt>
                <c:pt idx="2">
                  <c:v>2.2399999999999998</c:v>
                </c:pt>
                <c:pt idx="3">
                  <c:v>2.2399999999999998</c:v>
                </c:pt>
                <c:pt idx="4">
                  <c:v>2.09</c:v>
                </c:pt>
                <c:pt idx="5">
                  <c:v>2.09</c:v>
                </c:pt>
                <c:pt idx="6">
                  <c:v>2.09</c:v>
                </c:pt>
                <c:pt idx="7">
                  <c:v>2.09</c:v>
                </c:pt>
                <c:pt idx="8">
                  <c:v>2.09</c:v>
                </c:pt>
                <c:pt idx="9">
                  <c:v>2.09</c:v>
                </c:pt>
                <c:pt idx="10">
                  <c:v>1.54</c:v>
                </c:pt>
                <c:pt idx="11">
                  <c:v>1.54</c:v>
                </c:pt>
                <c:pt idx="12">
                  <c:v>1.1499999999999999</c:v>
                </c:pt>
                <c:pt idx="13">
                  <c:v>1.1499999999999999</c:v>
                </c:pt>
                <c:pt idx="14">
                  <c:v>1.1499999999999999</c:v>
                </c:pt>
                <c:pt idx="15">
                  <c:v>1.1299999999999999</c:v>
                </c:pt>
                <c:pt idx="16">
                  <c:v>1.1299999999999999</c:v>
                </c:pt>
                <c:pt idx="17">
                  <c:v>1.1299999999999999</c:v>
                </c:pt>
                <c:pt idx="18">
                  <c:v>1.1299999999999999</c:v>
                </c:pt>
                <c:pt idx="19">
                  <c:v>1.1299999999999999</c:v>
                </c:pt>
                <c:pt idx="20">
                  <c:v>1.1299999999999999</c:v>
                </c:pt>
                <c:pt idx="21">
                  <c:v>1.1299999999999999</c:v>
                </c:pt>
                <c:pt idx="22">
                  <c:v>1.1299999999999999</c:v>
                </c:pt>
                <c:pt idx="23">
                  <c:v>1.1299999999999999</c:v>
                </c:pt>
                <c:pt idx="24">
                  <c:v>1.1299999999999999</c:v>
                </c:pt>
                <c:pt idx="25">
                  <c:v>1.1299999999999999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C79-4451-A302-C050DBB36DCA}"/>
            </c:ext>
          </c:extLst>
        </c:ser>
        <c:ser>
          <c:idx val="9"/>
          <c:order val="4"/>
          <c:tx>
            <c:strRef>
              <c:f>PatchworkNation!$A$172</c:f>
              <c:strCache>
                <c:ptCount val="1"/>
                <c:pt idx="0">
                  <c:v>Hydro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cat>
            <c:strRef>
              <c:f>PatchworkNation!#REF!</c:f>
              <c:strCache>
                <c:ptCount val="1"/>
                <c:pt idx="0">
                  <c:v>#REF!</c:v>
                </c:pt>
              </c:strCache>
            </c:strRef>
          </c:cat>
          <c:val>
            <c:numRef>
              <c:f>PatchworkNation!$D$172:$AC$172</c:f>
              <c:numCache>
                <c:formatCode>0.00</c:formatCode>
                <c:ptCount val="26"/>
                <c:pt idx="0">
                  <c:v>5.29</c:v>
                </c:pt>
                <c:pt idx="1">
                  <c:v>5.29</c:v>
                </c:pt>
                <c:pt idx="2">
                  <c:v>5.29</c:v>
                </c:pt>
                <c:pt idx="3">
                  <c:v>5.29</c:v>
                </c:pt>
                <c:pt idx="4">
                  <c:v>5.29</c:v>
                </c:pt>
                <c:pt idx="5">
                  <c:v>5.29</c:v>
                </c:pt>
                <c:pt idx="6">
                  <c:v>5.29</c:v>
                </c:pt>
                <c:pt idx="7">
                  <c:v>5.29</c:v>
                </c:pt>
                <c:pt idx="8">
                  <c:v>5.29</c:v>
                </c:pt>
                <c:pt idx="9">
                  <c:v>5.29</c:v>
                </c:pt>
                <c:pt idx="10">
                  <c:v>5.29</c:v>
                </c:pt>
                <c:pt idx="11">
                  <c:v>5.29</c:v>
                </c:pt>
                <c:pt idx="12">
                  <c:v>5.33</c:v>
                </c:pt>
                <c:pt idx="13">
                  <c:v>5.34</c:v>
                </c:pt>
                <c:pt idx="14">
                  <c:v>5.34</c:v>
                </c:pt>
                <c:pt idx="15">
                  <c:v>5.37</c:v>
                </c:pt>
                <c:pt idx="16">
                  <c:v>5.37</c:v>
                </c:pt>
                <c:pt idx="17">
                  <c:v>5.37</c:v>
                </c:pt>
                <c:pt idx="18">
                  <c:v>5.37</c:v>
                </c:pt>
                <c:pt idx="19">
                  <c:v>5.37</c:v>
                </c:pt>
                <c:pt idx="20">
                  <c:v>5.37</c:v>
                </c:pt>
                <c:pt idx="21">
                  <c:v>5.37</c:v>
                </c:pt>
                <c:pt idx="22">
                  <c:v>5.37</c:v>
                </c:pt>
                <c:pt idx="23">
                  <c:v>5.37</c:v>
                </c:pt>
                <c:pt idx="24">
                  <c:v>5.37</c:v>
                </c:pt>
                <c:pt idx="25">
                  <c:v>5.37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C79-4451-A302-C050DBB36DCA}"/>
            </c:ext>
          </c:extLst>
        </c:ser>
        <c:ser>
          <c:idx val="8"/>
          <c:order val="5"/>
          <c:tx>
            <c:strRef>
              <c:f>PatchworkNation!$A$171</c:f>
              <c:strCache>
                <c:ptCount val="1"/>
                <c:pt idx="0">
                  <c:v>Pumped Hydro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PatchworkNation!#REF!</c:f>
              <c:strCache>
                <c:ptCount val="1"/>
                <c:pt idx="0">
                  <c:v>#REF!</c:v>
                </c:pt>
              </c:strCache>
            </c:strRef>
          </c:cat>
          <c:val>
            <c:numRef>
              <c:f>PatchworkNation!$D$171:$AC$171</c:f>
              <c:numCache>
                <c:formatCode>0.00</c:formatCode>
                <c:ptCount val="2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C79-4451-A302-C050DBB36DCA}"/>
            </c:ext>
          </c:extLst>
        </c:ser>
        <c:ser>
          <c:idx val="7"/>
          <c:order val="6"/>
          <c:tx>
            <c:strRef>
              <c:f>PatchworkNation!$A$170</c:f>
              <c:strCache>
                <c:ptCount val="1"/>
                <c:pt idx="0">
                  <c:v>Grid Scale Battery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PatchworkNation!#REF!</c:f>
              <c:strCache>
                <c:ptCount val="1"/>
                <c:pt idx="0">
                  <c:v>#REF!</c:v>
                </c:pt>
              </c:strCache>
            </c:strRef>
          </c:cat>
          <c:val>
            <c:numRef>
              <c:f>PatchworkNation!$D$170:$AC$170</c:f>
              <c:numCache>
                <c:formatCode>0.00</c:formatCode>
                <c:ptCount val="26"/>
                <c:pt idx="0">
                  <c:v>0.12</c:v>
                </c:pt>
                <c:pt idx="1">
                  <c:v>0.32</c:v>
                </c:pt>
                <c:pt idx="2">
                  <c:v>0.32</c:v>
                </c:pt>
                <c:pt idx="3">
                  <c:v>0.32</c:v>
                </c:pt>
                <c:pt idx="4">
                  <c:v>0.32</c:v>
                </c:pt>
                <c:pt idx="5">
                  <c:v>0.32</c:v>
                </c:pt>
                <c:pt idx="6">
                  <c:v>0.32</c:v>
                </c:pt>
                <c:pt idx="7">
                  <c:v>0.32</c:v>
                </c:pt>
                <c:pt idx="8">
                  <c:v>0.32</c:v>
                </c:pt>
                <c:pt idx="9">
                  <c:v>0.32</c:v>
                </c:pt>
                <c:pt idx="10">
                  <c:v>0.32</c:v>
                </c:pt>
                <c:pt idx="11">
                  <c:v>0.32</c:v>
                </c:pt>
                <c:pt idx="12">
                  <c:v>0.32</c:v>
                </c:pt>
                <c:pt idx="13">
                  <c:v>0.32</c:v>
                </c:pt>
                <c:pt idx="14">
                  <c:v>0.32</c:v>
                </c:pt>
                <c:pt idx="15">
                  <c:v>0.32</c:v>
                </c:pt>
                <c:pt idx="16">
                  <c:v>0.32</c:v>
                </c:pt>
                <c:pt idx="17">
                  <c:v>0.32</c:v>
                </c:pt>
                <c:pt idx="18">
                  <c:v>0.32</c:v>
                </c:pt>
                <c:pt idx="19">
                  <c:v>0.33</c:v>
                </c:pt>
                <c:pt idx="20">
                  <c:v>0.36</c:v>
                </c:pt>
                <c:pt idx="21">
                  <c:v>0.36</c:v>
                </c:pt>
                <c:pt idx="22">
                  <c:v>0.36</c:v>
                </c:pt>
                <c:pt idx="23">
                  <c:v>0.36</c:v>
                </c:pt>
                <c:pt idx="24">
                  <c:v>0.36</c:v>
                </c:pt>
                <c:pt idx="25">
                  <c:v>0.36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C79-4451-A302-C050DBB36DCA}"/>
            </c:ext>
          </c:extLst>
        </c:ser>
        <c:ser>
          <c:idx val="6"/>
          <c:order val="7"/>
          <c:tx>
            <c:strRef>
              <c:f>PatchworkNation!$A$169</c:f>
              <c:strCache>
                <c:ptCount val="1"/>
                <c:pt idx="0">
                  <c:v>Distributed Battery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PatchworkNation!#REF!</c:f>
              <c:strCache>
                <c:ptCount val="1"/>
                <c:pt idx="0">
                  <c:v>#REF!</c:v>
                </c:pt>
              </c:strCache>
            </c:strRef>
          </c:cat>
          <c:val>
            <c:numRef>
              <c:f>PatchworkNation!$D$169:$AC$169</c:f>
              <c:numCache>
                <c:formatCode>0.00</c:formatCode>
                <c:ptCount val="26"/>
                <c:pt idx="0">
                  <c:v>0.05</c:v>
                </c:pt>
                <c:pt idx="1">
                  <c:v>0.06</c:v>
                </c:pt>
                <c:pt idx="2">
                  <c:v>0.06</c:v>
                </c:pt>
                <c:pt idx="3">
                  <c:v>7.0000000000000007E-2</c:v>
                </c:pt>
                <c:pt idx="4">
                  <c:v>0.08</c:v>
                </c:pt>
                <c:pt idx="5">
                  <c:v>0.09</c:v>
                </c:pt>
                <c:pt idx="6">
                  <c:v>0.1</c:v>
                </c:pt>
                <c:pt idx="7">
                  <c:v>0.11</c:v>
                </c:pt>
                <c:pt idx="8">
                  <c:v>0.12</c:v>
                </c:pt>
                <c:pt idx="9">
                  <c:v>0.13</c:v>
                </c:pt>
                <c:pt idx="10">
                  <c:v>0.14000000000000001</c:v>
                </c:pt>
                <c:pt idx="11">
                  <c:v>0.16</c:v>
                </c:pt>
                <c:pt idx="12">
                  <c:v>0.17</c:v>
                </c:pt>
                <c:pt idx="13">
                  <c:v>0.18</c:v>
                </c:pt>
                <c:pt idx="14">
                  <c:v>0.2</c:v>
                </c:pt>
                <c:pt idx="15">
                  <c:v>0.22</c:v>
                </c:pt>
                <c:pt idx="16">
                  <c:v>0.24</c:v>
                </c:pt>
                <c:pt idx="17">
                  <c:v>0.26</c:v>
                </c:pt>
                <c:pt idx="18">
                  <c:v>0.28999999999999998</c:v>
                </c:pt>
                <c:pt idx="19">
                  <c:v>0.32</c:v>
                </c:pt>
                <c:pt idx="20">
                  <c:v>0.36</c:v>
                </c:pt>
                <c:pt idx="21">
                  <c:v>0.4</c:v>
                </c:pt>
                <c:pt idx="22">
                  <c:v>0.46</c:v>
                </c:pt>
                <c:pt idx="23">
                  <c:v>0.52</c:v>
                </c:pt>
                <c:pt idx="24">
                  <c:v>0.57999999999999996</c:v>
                </c:pt>
                <c:pt idx="25">
                  <c:v>0.64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C79-4451-A302-C050DBB36DCA}"/>
            </c:ext>
          </c:extLst>
        </c:ser>
        <c:ser>
          <c:idx val="5"/>
          <c:order val="8"/>
          <c:tx>
            <c:strRef>
              <c:f>PatchworkNation!$A$168</c:f>
              <c:strCache>
                <c:ptCount val="1"/>
                <c:pt idx="0">
                  <c:v>Offshore Wind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cat>
            <c:strRef>
              <c:f>PatchworkNation!#REF!</c:f>
              <c:strCache>
                <c:ptCount val="1"/>
                <c:pt idx="0">
                  <c:v>#REF!</c:v>
                </c:pt>
              </c:strCache>
            </c:strRef>
          </c:cat>
          <c:val>
            <c:numRef>
              <c:f>PatchworkNation!$D$168:$AC$168</c:f>
              <c:numCache>
                <c:formatCode>0.00</c:formatCode>
                <c:ptCount val="2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6C79-4451-A302-C050DBB36DCA}"/>
            </c:ext>
          </c:extLst>
        </c:ser>
        <c:ser>
          <c:idx val="4"/>
          <c:order val="9"/>
          <c:tx>
            <c:strRef>
              <c:f>PatchworkNation!$A$167</c:f>
              <c:strCache>
                <c:ptCount val="1"/>
                <c:pt idx="0">
                  <c:v>Onshore Wind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strRef>
              <c:f>PatchworkNation!#REF!</c:f>
              <c:strCache>
                <c:ptCount val="1"/>
                <c:pt idx="0">
                  <c:v>#REF!</c:v>
                </c:pt>
              </c:strCache>
            </c:strRef>
          </c:cat>
          <c:val>
            <c:numRef>
              <c:f>PatchworkNation!$D$167:$AC$167</c:f>
              <c:numCache>
                <c:formatCode>0.00</c:formatCode>
                <c:ptCount val="26"/>
                <c:pt idx="0">
                  <c:v>1.23</c:v>
                </c:pt>
                <c:pt idx="1">
                  <c:v>1.46</c:v>
                </c:pt>
                <c:pt idx="2">
                  <c:v>1.46</c:v>
                </c:pt>
                <c:pt idx="3">
                  <c:v>1.46</c:v>
                </c:pt>
                <c:pt idx="4">
                  <c:v>1.5</c:v>
                </c:pt>
                <c:pt idx="5">
                  <c:v>1.62</c:v>
                </c:pt>
                <c:pt idx="6">
                  <c:v>1.79</c:v>
                </c:pt>
                <c:pt idx="7">
                  <c:v>2</c:v>
                </c:pt>
                <c:pt idx="8">
                  <c:v>2.04</c:v>
                </c:pt>
                <c:pt idx="9">
                  <c:v>2.25</c:v>
                </c:pt>
                <c:pt idx="10">
                  <c:v>2.6</c:v>
                </c:pt>
                <c:pt idx="11">
                  <c:v>2.6</c:v>
                </c:pt>
                <c:pt idx="12">
                  <c:v>2.82</c:v>
                </c:pt>
                <c:pt idx="13">
                  <c:v>2.82</c:v>
                </c:pt>
                <c:pt idx="14">
                  <c:v>2.89</c:v>
                </c:pt>
                <c:pt idx="15">
                  <c:v>2.89</c:v>
                </c:pt>
                <c:pt idx="16">
                  <c:v>2.92</c:v>
                </c:pt>
                <c:pt idx="17">
                  <c:v>3.02</c:v>
                </c:pt>
                <c:pt idx="18">
                  <c:v>3.02</c:v>
                </c:pt>
                <c:pt idx="19">
                  <c:v>3.22</c:v>
                </c:pt>
                <c:pt idx="20">
                  <c:v>3.22</c:v>
                </c:pt>
                <c:pt idx="21">
                  <c:v>3.22</c:v>
                </c:pt>
                <c:pt idx="22">
                  <c:v>3.34</c:v>
                </c:pt>
                <c:pt idx="23">
                  <c:v>3.58</c:v>
                </c:pt>
                <c:pt idx="24">
                  <c:v>3.64</c:v>
                </c:pt>
                <c:pt idx="25">
                  <c:v>3.64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C79-4451-A302-C050DBB36DCA}"/>
            </c:ext>
          </c:extLst>
        </c:ser>
        <c:ser>
          <c:idx val="3"/>
          <c:order val="10"/>
          <c:tx>
            <c:strRef>
              <c:f>PatchworkNation!$A$166</c:f>
              <c:strCache>
                <c:ptCount val="1"/>
                <c:pt idx="0">
                  <c:v>Grid Scale Solar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PatchworkNation!#REF!</c:f>
              <c:strCache>
                <c:ptCount val="1"/>
                <c:pt idx="0">
                  <c:v>#REF!</c:v>
                </c:pt>
              </c:strCache>
            </c:strRef>
          </c:cat>
          <c:val>
            <c:numRef>
              <c:f>PatchworkNation!$D$166:$AC$166</c:f>
              <c:numCache>
                <c:formatCode>0.00</c:formatCode>
                <c:ptCount val="26"/>
                <c:pt idx="0">
                  <c:v>0.23</c:v>
                </c:pt>
                <c:pt idx="1">
                  <c:v>0.8</c:v>
                </c:pt>
                <c:pt idx="2">
                  <c:v>0.93</c:v>
                </c:pt>
                <c:pt idx="3">
                  <c:v>0.93</c:v>
                </c:pt>
                <c:pt idx="4">
                  <c:v>0.93</c:v>
                </c:pt>
                <c:pt idx="5">
                  <c:v>0.93</c:v>
                </c:pt>
                <c:pt idx="6">
                  <c:v>0.93</c:v>
                </c:pt>
                <c:pt idx="7">
                  <c:v>0.93</c:v>
                </c:pt>
                <c:pt idx="8">
                  <c:v>0.93</c:v>
                </c:pt>
                <c:pt idx="9">
                  <c:v>0.93</c:v>
                </c:pt>
                <c:pt idx="10">
                  <c:v>0.93</c:v>
                </c:pt>
                <c:pt idx="11">
                  <c:v>0.93</c:v>
                </c:pt>
                <c:pt idx="12">
                  <c:v>0.93</c:v>
                </c:pt>
                <c:pt idx="13">
                  <c:v>0.93</c:v>
                </c:pt>
                <c:pt idx="14">
                  <c:v>0.93</c:v>
                </c:pt>
                <c:pt idx="15">
                  <c:v>0.93</c:v>
                </c:pt>
                <c:pt idx="16">
                  <c:v>0.93</c:v>
                </c:pt>
                <c:pt idx="17">
                  <c:v>0.93</c:v>
                </c:pt>
                <c:pt idx="18">
                  <c:v>0.93</c:v>
                </c:pt>
                <c:pt idx="19">
                  <c:v>1.06</c:v>
                </c:pt>
                <c:pt idx="20">
                  <c:v>1.0900000000000001</c:v>
                </c:pt>
                <c:pt idx="21">
                  <c:v>1.0900000000000001</c:v>
                </c:pt>
                <c:pt idx="22">
                  <c:v>1.42</c:v>
                </c:pt>
                <c:pt idx="23">
                  <c:v>1.42</c:v>
                </c:pt>
                <c:pt idx="24">
                  <c:v>1.42</c:v>
                </c:pt>
                <c:pt idx="25">
                  <c:v>1.42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6C79-4451-A302-C050DBB36DCA}"/>
            </c:ext>
          </c:extLst>
        </c:ser>
        <c:ser>
          <c:idx val="2"/>
          <c:order val="11"/>
          <c:tx>
            <c:strRef>
              <c:f>PatchworkNation!$A$165</c:f>
              <c:strCache>
                <c:ptCount val="1"/>
                <c:pt idx="0">
                  <c:v>Distributed Solar</c:v>
                </c:pt>
              </c:strCache>
            </c:strRef>
          </c:tx>
          <c:spPr>
            <a:solidFill>
              <a:schemeClr val="accent4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PatchworkNation!#REF!</c:f>
              <c:strCache>
                <c:ptCount val="1"/>
                <c:pt idx="0">
                  <c:v>#REF!</c:v>
                </c:pt>
              </c:strCache>
            </c:strRef>
          </c:cat>
          <c:val>
            <c:numRef>
              <c:f>PatchworkNation!$D$165:$AC$165</c:f>
              <c:numCache>
                <c:formatCode>0.00</c:formatCode>
                <c:ptCount val="26"/>
                <c:pt idx="0">
                  <c:v>0.56000000000000005</c:v>
                </c:pt>
                <c:pt idx="1">
                  <c:v>0.56999999999999995</c:v>
                </c:pt>
                <c:pt idx="2">
                  <c:v>0.59</c:v>
                </c:pt>
                <c:pt idx="3">
                  <c:v>0.61</c:v>
                </c:pt>
                <c:pt idx="4">
                  <c:v>0.64</c:v>
                </c:pt>
                <c:pt idx="5">
                  <c:v>0.67</c:v>
                </c:pt>
                <c:pt idx="6">
                  <c:v>0.7</c:v>
                </c:pt>
                <c:pt idx="7">
                  <c:v>0.74</c:v>
                </c:pt>
                <c:pt idx="8">
                  <c:v>0.77</c:v>
                </c:pt>
                <c:pt idx="9">
                  <c:v>0.81</c:v>
                </c:pt>
                <c:pt idx="10">
                  <c:v>0.85</c:v>
                </c:pt>
                <c:pt idx="11">
                  <c:v>0.89</c:v>
                </c:pt>
                <c:pt idx="12">
                  <c:v>0.94</c:v>
                </c:pt>
                <c:pt idx="13">
                  <c:v>0.98</c:v>
                </c:pt>
                <c:pt idx="14">
                  <c:v>1.03</c:v>
                </c:pt>
                <c:pt idx="15">
                  <c:v>1.08</c:v>
                </c:pt>
                <c:pt idx="16">
                  <c:v>1.1399999999999999</c:v>
                </c:pt>
                <c:pt idx="17">
                  <c:v>1.19</c:v>
                </c:pt>
                <c:pt idx="18">
                  <c:v>1.25</c:v>
                </c:pt>
                <c:pt idx="19">
                  <c:v>1.31</c:v>
                </c:pt>
                <c:pt idx="20">
                  <c:v>1.37</c:v>
                </c:pt>
                <c:pt idx="21">
                  <c:v>1.44</c:v>
                </c:pt>
                <c:pt idx="22">
                  <c:v>1.5</c:v>
                </c:pt>
                <c:pt idx="23">
                  <c:v>1.57</c:v>
                </c:pt>
                <c:pt idx="24">
                  <c:v>1.64</c:v>
                </c:pt>
                <c:pt idx="25">
                  <c:v>1.72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6C79-4451-A302-C050DBB36D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418921008"/>
        <c:axId val="1418922448"/>
      </c:barChart>
      <c:lineChart>
        <c:grouping val="standard"/>
        <c:varyColors val="0"/>
        <c:ser>
          <c:idx val="0"/>
          <c:order val="0"/>
          <c:tx>
            <c:strRef>
              <c:f>PatchworkNation!$A$163</c:f>
              <c:strCache>
                <c:ptCount val="1"/>
                <c:pt idx="0">
                  <c:v>Peak Demand</c:v>
                </c:pt>
              </c:strCache>
            </c:strRef>
          </c:tx>
          <c:spPr>
            <a:ln w="28575" cap="rnd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PatchworkNation!$D$162:$AC$162</c:f>
              <c:numCache>
                <c:formatCode>General</c:formatCode>
                <c:ptCount val="2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</c:numCache>
            </c:numRef>
          </c:cat>
          <c:val>
            <c:numRef>
              <c:f>PatchworkNation!$D$163:$AC$163</c:f>
              <c:numCache>
                <c:formatCode>0.00</c:formatCode>
                <c:ptCount val="26"/>
                <c:pt idx="0">
                  <c:v>7.2775030000000003</c:v>
                </c:pt>
                <c:pt idx="1">
                  <c:v>7.4548500000000004</c:v>
                </c:pt>
                <c:pt idx="2">
                  <c:v>7.5888910000000003</c:v>
                </c:pt>
                <c:pt idx="3">
                  <c:v>7.7085520000000001</c:v>
                </c:pt>
                <c:pt idx="4">
                  <c:v>7.8140510000000001</c:v>
                </c:pt>
                <c:pt idx="5">
                  <c:v>7.922104</c:v>
                </c:pt>
                <c:pt idx="6">
                  <c:v>8.0465529999999994</c:v>
                </c:pt>
                <c:pt idx="7">
                  <c:v>8.1288750000000007</c:v>
                </c:pt>
                <c:pt idx="8">
                  <c:v>8.2205499999999994</c:v>
                </c:pt>
                <c:pt idx="9">
                  <c:v>8.2854270000000003</c:v>
                </c:pt>
                <c:pt idx="10">
                  <c:v>8.4051449999999992</c:v>
                </c:pt>
                <c:pt idx="11">
                  <c:v>8.4770179999999993</c:v>
                </c:pt>
                <c:pt idx="12">
                  <c:v>8.5537639999999993</c:v>
                </c:pt>
                <c:pt idx="13">
                  <c:v>8.6283960000000004</c:v>
                </c:pt>
                <c:pt idx="14">
                  <c:v>8.7065970000000004</c:v>
                </c:pt>
                <c:pt idx="15">
                  <c:v>8.7513089999999991</c:v>
                </c:pt>
                <c:pt idx="16">
                  <c:v>8.7975250000000003</c:v>
                </c:pt>
                <c:pt idx="17">
                  <c:v>8.8401589999999999</c:v>
                </c:pt>
                <c:pt idx="18">
                  <c:v>8.8809240000000003</c:v>
                </c:pt>
                <c:pt idx="19">
                  <c:v>8.9211220000000004</c:v>
                </c:pt>
                <c:pt idx="20">
                  <c:v>8.9859799999999996</c:v>
                </c:pt>
                <c:pt idx="21">
                  <c:v>9.0297509999999992</c:v>
                </c:pt>
                <c:pt idx="22">
                  <c:v>9.0728100000000005</c:v>
                </c:pt>
                <c:pt idx="23">
                  <c:v>9.1148330000000009</c:v>
                </c:pt>
                <c:pt idx="24">
                  <c:v>9.1519329999999997</c:v>
                </c:pt>
                <c:pt idx="25">
                  <c:v>9.1893030000000007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6C79-4451-A302-C050DBB36DCA}"/>
            </c:ext>
          </c:extLst>
        </c:ser>
        <c:ser>
          <c:idx val="1"/>
          <c:order val="1"/>
          <c:tx>
            <c:strRef>
              <c:f>PatchworkNation!$A$164</c:f>
              <c:strCache>
                <c:ptCount val="1"/>
                <c:pt idx="0">
                  <c:v>Dispatchable Capacity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PatchworkNation!$D$162:$AC$162</c:f>
              <c:numCache>
                <c:formatCode>General</c:formatCode>
                <c:ptCount val="2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</c:numCache>
            </c:numRef>
          </c:cat>
          <c:val>
            <c:numRef>
              <c:f>PatchworkNation!$D$164:$AC$164</c:f>
              <c:numCache>
                <c:formatCode>0.00</c:formatCode>
                <c:ptCount val="26"/>
                <c:pt idx="0">
                  <c:v>9.4499999999999993</c:v>
                </c:pt>
                <c:pt idx="1">
                  <c:v>9.25</c:v>
                </c:pt>
                <c:pt idx="2">
                  <c:v>9.2800000000000011</c:v>
                </c:pt>
                <c:pt idx="3">
                  <c:v>9.2899999999999991</c:v>
                </c:pt>
                <c:pt idx="4">
                  <c:v>9.15</c:v>
                </c:pt>
                <c:pt idx="5">
                  <c:v>9.16</c:v>
                </c:pt>
                <c:pt idx="6">
                  <c:v>9.1</c:v>
                </c:pt>
                <c:pt idx="7">
                  <c:v>9.11</c:v>
                </c:pt>
                <c:pt idx="8">
                  <c:v>9.120000000000001</c:v>
                </c:pt>
                <c:pt idx="9">
                  <c:v>9.1300000000000008</c:v>
                </c:pt>
                <c:pt idx="10">
                  <c:v>8.59</c:v>
                </c:pt>
                <c:pt idx="11">
                  <c:v>8.61</c:v>
                </c:pt>
                <c:pt idx="12">
                  <c:v>8.3600000000000012</c:v>
                </c:pt>
                <c:pt idx="13">
                  <c:v>8.4600000000000009</c:v>
                </c:pt>
                <c:pt idx="14">
                  <c:v>8.48</c:v>
                </c:pt>
                <c:pt idx="15">
                  <c:v>8.5399999999999991</c:v>
                </c:pt>
                <c:pt idx="16">
                  <c:v>8.5599999999999987</c:v>
                </c:pt>
                <c:pt idx="17">
                  <c:v>8.6300000000000008</c:v>
                </c:pt>
                <c:pt idx="18">
                  <c:v>8.66</c:v>
                </c:pt>
                <c:pt idx="19">
                  <c:v>8.7000000000000011</c:v>
                </c:pt>
                <c:pt idx="20">
                  <c:v>8.77</c:v>
                </c:pt>
                <c:pt idx="21">
                  <c:v>8.81</c:v>
                </c:pt>
                <c:pt idx="22">
                  <c:v>8.89</c:v>
                </c:pt>
                <c:pt idx="23">
                  <c:v>8.9499999999999993</c:v>
                </c:pt>
                <c:pt idx="24">
                  <c:v>9.01</c:v>
                </c:pt>
                <c:pt idx="25">
                  <c:v>9.07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6C79-4451-A302-C050DBB36D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8921008"/>
        <c:axId val="1418922448"/>
      </c:lineChart>
      <c:catAx>
        <c:axId val="14189210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18922448"/>
        <c:crosses val="autoZero"/>
        <c:auto val="1"/>
        <c:lblAlgn val="ctr"/>
        <c:lblOffset val="100"/>
        <c:noMultiLvlLbl val="0"/>
      </c:catAx>
      <c:valAx>
        <c:axId val="1418922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/>
                  <a:t>GW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189210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989303703703704"/>
          <c:y val="5.1601462885022133E-2"/>
          <c:w val="0.18280333333333335"/>
          <c:h val="0.921628787232452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NZ"/>
              <a:t>(a)</a:t>
            </a:r>
          </a:p>
        </c:rich>
      </c:tx>
      <c:layout>
        <c:manualLayout>
          <c:xMode val="edge"/>
          <c:yMode val="edge"/>
          <c:x val="8.7239552428054149E-3"/>
          <c:y val="2.069553805774277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676032014960215"/>
          <c:y val="6.5687645687645707E-2"/>
          <c:w val="0.70652647658946544"/>
          <c:h val="0.740576363765340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AotearoaElectrified!$A$7</c:f>
              <c:strCache>
                <c:ptCount val="1"/>
                <c:pt idx="0">
                  <c:v>Solid fuels</c:v>
                </c:pt>
              </c:strCache>
            </c:strRef>
          </c:tx>
          <c:spPr>
            <a:solidFill>
              <a:srgbClr val="4A626F"/>
            </a:solidFill>
            <a:ln>
              <a:noFill/>
            </a:ln>
            <a:effectLst/>
          </c:spPr>
          <c:invertIfNegative val="0"/>
          <c:cat>
            <c:numRef>
              <c:f>AotearoaElectrified!$D$6:$AC$6</c:f>
              <c:numCache>
                <c:formatCode>General</c:formatCode>
                <c:ptCount val="2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</c:numCache>
            </c:numRef>
          </c:cat>
          <c:val>
            <c:numRef>
              <c:f>AotearoaElectrified!$D$7:$AC$7</c:f>
              <c:numCache>
                <c:formatCode>0.00</c:formatCode>
                <c:ptCount val="26"/>
                <c:pt idx="0">
                  <c:v>34.346730248896222</c:v>
                </c:pt>
                <c:pt idx="1">
                  <c:v>34.416134807973052</c:v>
                </c:pt>
                <c:pt idx="2">
                  <c:v>26.637924752759783</c:v>
                </c:pt>
                <c:pt idx="3">
                  <c:v>26.502187391434422</c:v>
                </c:pt>
                <c:pt idx="4">
                  <c:v>26.275934989543885</c:v>
                </c:pt>
                <c:pt idx="5">
                  <c:v>25.901192351861773</c:v>
                </c:pt>
                <c:pt idx="6">
                  <c:v>25.323701949419473</c:v>
                </c:pt>
                <c:pt idx="7">
                  <c:v>24.460919642444967</c:v>
                </c:pt>
                <c:pt idx="8">
                  <c:v>23.288064983244208</c:v>
                </c:pt>
                <c:pt idx="9">
                  <c:v>21.788703969589118</c:v>
                </c:pt>
                <c:pt idx="10">
                  <c:v>20.036724280978287</c:v>
                </c:pt>
                <c:pt idx="11">
                  <c:v>18.180836917851462</c:v>
                </c:pt>
                <c:pt idx="12">
                  <c:v>16.361049023904876</c:v>
                </c:pt>
                <c:pt idx="13">
                  <c:v>14.717732596687105</c:v>
                </c:pt>
                <c:pt idx="14">
                  <c:v>13.340792660899606</c:v>
                </c:pt>
                <c:pt idx="15">
                  <c:v>4.7521162440327043</c:v>
                </c:pt>
                <c:pt idx="16">
                  <c:v>3.946469574626148</c:v>
                </c:pt>
                <c:pt idx="17">
                  <c:v>3.3734997825152027</c:v>
                </c:pt>
                <c:pt idx="18">
                  <c:v>2.9780614936512664</c:v>
                </c:pt>
                <c:pt idx="19">
                  <c:v>2.7119908267927944</c:v>
                </c:pt>
                <c:pt idx="20">
                  <c:v>2.5390832801026164</c:v>
                </c:pt>
                <c:pt idx="21">
                  <c:v>2.426290057116073</c:v>
                </c:pt>
                <c:pt idx="22">
                  <c:v>2.3543957541689911</c:v>
                </c:pt>
                <c:pt idx="23">
                  <c:v>2.3093640361489318</c:v>
                </c:pt>
                <c:pt idx="24">
                  <c:v>2.2830216174637901</c:v>
                </c:pt>
                <c:pt idx="25">
                  <c:v>2.2687063551441513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0D-4962-85AD-88E75803552C}"/>
            </c:ext>
          </c:extLst>
        </c:ser>
        <c:ser>
          <c:idx val="1"/>
          <c:order val="1"/>
          <c:tx>
            <c:strRef>
              <c:f>AotearoaElectrified!$A$8</c:f>
              <c:strCache>
                <c:ptCount val="1"/>
                <c:pt idx="0">
                  <c:v>Natural gas</c:v>
                </c:pt>
              </c:strCache>
            </c:strRef>
          </c:tx>
          <c:spPr>
            <a:solidFill>
              <a:srgbClr val="00ADEF"/>
            </a:solidFill>
            <a:ln>
              <a:noFill/>
            </a:ln>
            <a:effectLst/>
          </c:spPr>
          <c:invertIfNegative val="0"/>
          <c:cat>
            <c:numRef>
              <c:f>AotearoaElectrified!$D$6:$AC$6</c:f>
              <c:numCache>
                <c:formatCode>General</c:formatCode>
                <c:ptCount val="2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</c:numCache>
            </c:numRef>
          </c:cat>
          <c:val>
            <c:numRef>
              <c:f>AotearoaElectrified!$D$8:$AC$8</c:f>
              <c:numCache>
                <c:formatCode>0.00</c:formatCode>
                <c:ptCount val="26"/>
                <c:pt idx="0">
                  <c:v>81.811372049658132</c:v>
                </c:pt>
                <c:pt idx="1">
                  <c:v>75.520640845032943</c:v>
                </c:pt>
                <c:pt idx="2">
                  <c:v>45.489974365104757</c:v>
                </c:pt>
                <c:pt idx="3">
                  <c:v>45.612428250899988</c:v>
                </c:pt>
                <c:pt idx="4">
                  <c:v>45.336407469128908</c:v>
                </c:pt>
                <c:pt idx="5">
                  <c:v>44.707166709776168</c:v>
                </c:pt>
                <c:pt idx="6">
                  <c:v>43.575506550298627</c:v>
                </c:pt>
                <c:pt idx="7">
                  <c:v>41.743541575899876</c:v>
                </c:pt>
                <c:pt idx="8">
                  <c:v>39.069623350362193</c:v>
                </c:pt>
                <c:pt idx="9">
                  <c:v>35.438985462365608</c:v>
                </c:pt>
                <c:pt idx="10">
                  <c:v>30.923692785007454</c:v>
                </c:pt>
                <c:pt idx="11">
                  <c:v>25.848624200807542</c:v>
                </c:pt>
                <c:pt idx="12">
                  <c:v>20.701955616451556</c:v>
                </c:pt>
                <c:pt idx="13">
                  <c:v>16.016658265793819</c:v>
                </c:pt>
                <c:pt idx="14">
                  <c:v>12.143080591408928</c:v>
                </c:pt>
                <c:pt idx="15">
                  <c:v>9.1858940664195003</c:v>
                </c:pt>
                <c:pt idx="16">
                  <c:v>7.0582179256294824</c:v>
                </c:pt>
                <c:pt idx="17">
                  <c:v>5.5964990747212155</c:v>
                </c:pt>
                <c:pt idx="18">
                  <c:v>4.6243221147545457</c:v>
                </c:pt>
                <c:pt idx="19">
                  <c:v>3.9920168517377284</c:v>
                </c:pt>
                <c:pt idx="20">
                  <c:v>3.5868211802797489</c:v>
                </c:pt>
                <c:pt idx="21">
                  <c:v>3.3283786559435424</c:v>
                </c:pt>
                <c:pt idx="22">
                  <c:v>3.1643541844834209</c:v>
                </c:pt>
                <c:pt idx="23">
                  <c:v>3.0603214216090358</c:v>
                </c:pt>
                <c:pt idx="24">
                  <c:v>2.9942059757306425</c:v>
                </c:pt>
                <c:pt idx="25">
                  <c:v>2.9520250554536189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00D-4962-85AD-88E75803552C}"/>
            </c:ext>
          </c:extLst>
        </c:ser>
        <c:ser>
          <c:idx val="2"/>
          <c:order val="2"/>
          <c:tx>
            <c:strRef>
              <c:f>AotearoaElectrified!$A$9</c:f>
              <c:strCache>
                <c:ptCount val="1"/>
                <c:pt idx="0">
                  <c:v>Renewables</c:v>
                </c:pt>
              </c:strCache>
            </c:strRef>
          </c:tx>
          <c:spPr>
            <a:solidFill>
              <a:srgbClr val="99CA3B"/>
            </a:solidFill>
            <a:ln>
              <a:noFill/>
            </a:ln>
            <a:effectLst/>
          </c:spPr>
          <c:invertIfNegative val="0"/>
          <c:cat>
            <c:numRef>
              <c:f>AotearoaElectrified!$D$6:$AC$6</c:f>
              <c:numCache>
                <c:formatCode>General</c:formatCode>
                <c:ptCount val="2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</c:numCache>
            </c:numRef>
          </c:cat>
          <c:val>
            <c:numRef>
              <c:f>AotearoaElectrified!$D$9:$AC$9</c:f>
              <c:numCache>
                <c:formatCode>0.00</c:formatCode>
                <c:ptCount val="26"/>
                <c:pt idx="0">
                  <c:v>8.0537449907982683</c:v>
                </c:pt>
                <c:pt idx="1">
                  <c:v>8.2364064243419488</c:v>
                </c:pt>
                <c:pt idx="2">
                  <c:v>8.3943895536142197</c:v>
                </c:pt>
                <c:pt idx="3">
                  <c:v>8.5289104520826022</c:v>
                </c:pt>
                <c:pt idx="4">
                  <c:v>8.6650759433001472</c:v>
                </c:pt>
                <c:pt idx="5">
                  <c:v>8.8047482801054286</c:v>
                </c:pt>
                <c:pt idx="6">
                  <c:v>8.9610566111560228</c:v>
                </c:pt>
                <c:pt idx="7">
                  <c:v>9.1607202336432358</c:v>
                </c:pt>
                <c:pt idx="8">
                  <c:v>9.4471329299095981</c:v>
                </c:pt>
                <c:pt idx="9">
                  <c:v>9.8798464015543175</c:v>
                </c:pt>
                <c:pt idx="10">
                  <c:v>10.508289061681623</c:v>
                </c:pt>
                <c:pt idx="11">
                  <c:v>11.337895864805597</c:v>
                </c:pt>
                <c:pt idx="12">
                  <c:v>12.310621926455491</c:v>
                </c:pt>
                <c:pt idx="13">
                  <c:v>13.320604131299106</c:v>
                </c:pt>
                <c:pt idx="14">
                  <c:v>14.261780523566641</c:v>
                </c:pt>
                <c:pt idx="15">
                  <c:v>15.073112958435559</c:v>
                </c:pt>
                <c:pt idx="16">
                  <c:v>15.730811195647558</c:v>
                </c:pt>
                <c:pt idx="17">
                  <c:v>16.246979900786855</c:v>
                </c:pt>
                <c:pt idx="18">
                  <c:v>16.653271292201897</c:v>
                </c:pt>
                <c:pt idx="19">
                  <c:v>16.981693951508781</c:v>
                </c:pt>
                <c:pt idx="20">
                  <c:v>17.262247756128989</c:v>
                </c:pt>
                <c:pt idx="21">
                  <c:v>17.508970476153564</c:v>
                </c:pt>
                <c:pt idx="22">
                  <c:v>17.739209918098162</c:v>
                </c:pt>
                <c:pt idx="23">
                  <c:v>17.965179757974255</c:v>
                </c:pt>
                <c:pt idx="24">
                  <c:v>18.201082034467284</c:v>
                </c:pt>
                <c:pt idx="25">
                  <c:v>18.440605342135115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00D-4962-85AD-88E75803552C}"/>
            </c:ext>
          </c:extLst>
        </c:ser>
        <c:ser>
          <c:idx val="3"/>
          <c:order val="3"/>
          <c:tx>
            <c:strRef>
              <c:f>AotearoaElectrified!$A$10</c:f>
              <c:strCache>
                <c:ptCount val="1"/>
                <c:pt idx="0">
                  <c:v>Biomass</c:v>
                </c:pt>
              </c:strCache>
            </c:strRef>
          </c:tx>
          <c:spPr>
            <a:solidFill>
              <a:srgbClr val="F6D00D"/>
            </a:solidFill>
            <a:ln>
              <a:noFill/>
            </a:ln>
            <a:effectLst/>
          </c:spPr>
          <c:invertIfNegative val="0"/>
          <c:cat>
            <c:numRef>
              <c:f>AotearoaElectrified!$D$6:$AC$6</c:f>
              <c:numCache>
                <c:formatCode>General</c:formatCode>
                <c:ptCount val="2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</c:numCache>
            </c:numRef>
          </c:cat>
          <c:val>
            <c:numRef>
              <c:f>AotearoaElectrified!$D$10:$AC$10</c:f>
              <c:numCache>
                <c:formatCode>0.00</c:formatCode>
                <c:ptCount val="26"/>
                <c:pt idx="0">
                  <c:v>32.360889682927478</c:v>
                </c:pt>
                <c:pt idx="1">
                  <c:v>33.214245268188627</c:v>
                </c:pt>
                <c:pt idx="2">
                  <c:v>33.92982782190343</c:v>
                </c:pt>
                <c:pt idx="3">
                  <c:v>34.548948421486749</c:v>
                </c:pt>
                <c:pt idx="4">
                  <c:v>35.193865446668852</c:v>
                </c:pt>
                <c:pt idx="5">
                  <c:v>35.910968278140274</c:v>
                </c:pt>
                <c:pt idx="6">
                  <c:v>36.808549818843701</c:v>
                </c:pt>
                <c:pt idx="7">
                  <c:v>38.042963991512217</c:v>
                </c:pt>
                <c:pt idx="8">
                  <c:v>39.775285127024866</c:v>
                </c:pt>
                <c:pt idx="9">
                  <c:v>42.139420733798822</c:v>
                </c:pt>
                <c:pt idx="10">
                  <c:v>45.174402558905385</c:v>
                </c:pt>
                <c:pt idx="11">
                  <c:v>48.805077360519462</c:v>
                </c:pt>
                <c:pt idx="12">
                  <c:v>52.815192461305365</c:v>
                </c:pt>
                <c:pt idx="13">
                  <c:v>56.866901236602857</c:v>
                </c:pt>
                <c:pt idx="14">
                  <c:v>60.618364651008946</c:v>
                </c:pt>
                <c:pt idx="15">
                  <c:v>63.868888090067884</c:v>
                </c:pt>
                <c:pt idx="16">
                  <c:v>66.533942178433747</c:v>
                </c:pt>
                <c:pt idx="17">
                  <c:v>68.673418535484117</c:v>
                </c:pt>
                <c:pt idx="18">
                  <c:v>70.417625469343719</c:v>
                </c:pt>
                <c:pt idx="19">
                  <c:v>71.907746201506868</c:v>
                </c:pt>
                <c:pt idx="20">
                  <c:v>73.276203414389343</c:v>
                </c:pt>
                <c:pt idx="21">
                  <c:v>74.561533186961896</c:v>
                </c:pt>
                <c:pt idx="22">
                  <c:v>75.822079789588841</c:v>
                </c:pt>
                <c:pt idx="23">
                  <c:v>77.090577032413876</c:v>
                </c:pt>
                <c:pt idx="24">
                  <c:v>78.291313202828221</c:v>
                </c:pt>
                <c:pt idx="25">
                  <c:v>79.475338620426044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00D-4962-85AD-88E75803552C}"/>
            </c:ext>
          </c:extLst>
        </c:ser>
        <c:ser>
          <c:idx val="4"/>
          <c:order val="4"/>
          <c:tx>
            <c:strRef>
              <c:f>AotearoaElectrified!$A$11</c:f>
              <c:strCache>
                <c:ptCount val="1"/>
                <c:pt idx="0">
                  <c:v>Electricity</c:v>
                </c:pt>
              </c:strCache>
            </c:strRef>
          </c:tx>
          <c:spPr>
            <a:solidFill>
              <a:srgbClr val="028442"/>
            </a:solidFill>
            <a:ln>
              <a:noFill/>
            </a:ln>
            <a:effectLst/>
          </c:spPr>
          <c:invertIfNegative val="0"/>
          <c:cat>
            <c:numRef>
              <c:f>AotearoaElectrified!$D$6:$AC$6</c:f>
              <c:numCache>
                <c:formatCode>General</c:formatCode>
                <c:ptCount val="2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</c:numCache>
            </c:numRef>
          </c:cat>
          <c:val>
            <c:numRef>
              <c:f>AotearoaElectrified!$D$11:$AC$11</c:f>
              <c:numCache>
                <c:formatCode>0.00</c:formatCode>
                <c:ptCount val="26"/>
                <c:pt idx="0">
                  <c:v>143.3460960319581</c:v>
                </c:pt>
                <c:pt idx="1">
                  <c:v>144.73882389750699</c:v>
                </c:pt>
                <c:pt idx="2">
                  <c:v>148.0125913357239</c:v>
                </c:pt>
                <c:pt idx="3">
                  <c:v>149.76918254770192</c:v>
                </c:pt>
                <c:pt idx="4">
                  <c:v>152.91779016971137</c:v>
                </c:pt>
                <c:pt idx="5">
                  <c:v>159.31360716314708</c:v>
                </c:pt>
                <c:pt idx="6">
                  <c:v>162.36245380002873</c:v>
                </c:pt>
                <c:pt idx="7">
                  <c:v>166.80577271220588</c:v>
                </c:pt>
                <c:pt idx="8">
                  <c:v>171.76778125566869</c:v>
                </c:pt>
                <c:pt idx="9">
                  <c:v>176.28757581972118</c:v>
                </c:pt>
                <c:pt idx="10">
                  <c:v>184.96072311631366</c:v>
                </c:pt>
                <c:pt idx="11">
                  <c:v>190.03623694519908</c:v>
                </c:pt>
                <c:pt idx="12">
                  <c:v>195.03204802893052</c:v>
                </c:pt>
                <c:pt idx="13">
                  <c:v>199.74854888862103</c:v>
                </c:pt>
                <c:pt idx="14">
                  <c:v>204.07970547676848</c:v>
                </c:pt>
                <c:pt idx="15">
                  <c:v>209.01844183607628</c:v>
                </c:pt>
                <c:pt idx="16">
                  <c:v>212.68686788694731</c:v>
                </c:pt>
                <c:pt idx="17">
                  <c:v>217.00986842499182</c:v>
                </c:pt>
                <c:pt idx="18">
                  <c:v>220.23468492184816</c:v>
                </c:pt>
                <c:pt idx="19">
                  <c:v>223.27267568982847</c:v>
                </c:pt>
                <c:pt idx="20">
                  <c:v>226.26032832214966</c:v>
                </c:pt>
                <c:pt idx="21">
                  <c:v>229.1451874911148</c:v>
                </c:pt>
                <c:pt idx="22">
                  <c:v>231.95191950877617</c:v>
                </c:pt>
                <c:pt idx="23">
                  <c:v>235.60421833977199</c:v>
                </c:pt>
                <c:pt idx="24">
                  <c:v>238.267699053185</c:v>
                </c:pt>
                <c:pt idx="25">
                  <c:v>240.88323417653024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00D-4962-85AD-88E75803552C}"/>
            </c:ext>
          </c:extLst>
        </c:ser>
        <c:ser>
          <c:idx val="5"/>
          <c:order val="5"/>
          <c:tx>
            <c:strRef>
              <c:f>AotearoaElectrified!$A$12</c:f>
              <c:strCache>
                <c:ptCount val="1"/>
                <c:pt idx="0">
                  <c:v>Oil products</c:v>
                </c:pt>
              </c:strCache>
            </c:strRef>
          </c:tx>
          <c:spPr>
            <a:solidFill>
              <a:srgbClr val="EC7D2E"/>
            </a:solidFill>
            <a:ln>
              <a:noFill/>
            </a:ln>
            <a:effectLst/>
          </c:spPr>
          <c:invertIfNegative val="0"/>
          <c:cat>
            <c:numRef>
              <c:f>AotearoaElectrified!$D$6:$AC$6</c:f>
              <c:numCache>
                <c:formatCode>General</c:formatCode>
                <c:ptCount val="2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</c:numCache>
            </c:numRef>
          </c:cat>
          <c:val>
            <c:numRef>
              <c:f>AotearoaElectrified!$D$12:$AC$12</c:f>
              <c:numCache>
                <c:formatCode>0.00</c:formatCode>
                <c:ptCount val="26"/>
                <c:pt idx="0">
                  <c:v>311.28508288178352</c:v>
                </c:pt>
                <c:pt idx="1">
                  <c:v>314.66806514815096</c:v>
                </c:pt>
                <c:pt idx="2">
                  <c:v>317.68306403792917</c:v>
                </c:pt>
                <c:pt idx="3">
                  <c:v>320.21476376317395</c:v>
                </c:pt>
                <c:pt idx="4">
                  <c:v>322.48381469777303</c:v>
                </c:pt>
                <c:pt idx="5">
                  <c:v>324.35110860147216</c:v>
                </c:pt>
                <c:pt idx="6">
                  <c:v>325.72855919775344</c:v>
                </c:pt>
                <c:pt idx="7">
                  <c:v>326.50230417417646</c:v>
                </c:pt>
                <c:pt idx="8">
                  <c:v>326.568687442922</c:v>
                </c:pt>
                <c:pt idx="9">
                  <c:v>325.8458779478575</c:v>
                </c:pt>
                <c:pt idx="10">
                  <c:v>324.26396560295171</c:v>
                </c:pt>
                <c:pt idx="11">
                  <c:v>321.64471682569121</c:v>
                </c:pt>
                <c:pt idx="12">
                  <c:v>318.04018715580287</c:v>
                </c:pt>
                <c:pt idx="13">
                  <c:v>313.4682105473255</c:v>
                </c:pt>
                <c:pt idx="14">
                  <c:v>308.01672397808369</c:v>
                </c:pt>
                <c:pt idx="15">
                  <c:v>301.87075264189184</c:v>
                </c:pt>
                <c:pt idx="16">
                  <c:v>295.10370811019499</c:v>
                </c:pt>
                <c:pt idx="17">
                  <c:v>287.75230331166233</c:v>
                </c:pt>
                <c:pt idx="18">
                  <c:v>279.81423476378967</c:v>
                </c:pt>
                <c:pt idx="19">
                  <c:v>271.50504296578509</c:v>
                </c:pt>
                <c:pt idx="20">
                  <c:v>262.57620195248359</c:v>
                </c:pt>
                <c:pt idx="21">
                  <c:v>253.17128072730156</c:v>
                </c:pt>
                <c:pt idx="22">
                  <c:v>243.56652938568632</c:v>
                </c:pt>
                <c:pt idx="23">
                  <c:v>234.11417475771091</c:v>
                </c:pt>
                <c:pt idx="24">
                  <c:v>225.2825895697365</c:v>
                </c:pt>
                <c:pt idx="25">
                  <c:v>217.14508217180145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00D-4962-85AD-88E75803552C}"/>
            </c:ext>
          </c:extLst>
        </c:ser>
        <c:ser>
          <c:idx val="6"/>
          <c:order val="6"/>
          <c:tx>
            <c:strRef>
              <c:f>AotearoaElectrified!$A$13</c:f>
              <c:strCache>
                <c:ptCount val="1"/>
                <c:pt idx="0">
                  <c:v>eFuels</c:v>
                </c:pt>
              </c:strCache>
            </c:strRef>
          </c:tx>
          <c:spPr>
            <a:solidFill>
              <a:srgbClr val="8051A0"/>
            </a:solidFill>
            <a:ln>
              <a:noFill/>
            </a:ln>
            <a:effectLst/>
          </c:spPr>
          <c:invertIfNegative val="0"/>
          <c:cat>
            <c:numRef>
              <c:f>AotearoaElectrified!$D$6:$AC$6</c:f>
              <c:numCache>
                <c:formatCode>General</c:formatCode>
                <c:ptCount val="2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</c:numCache>
            </c:numRef>
          </c:cat>
          <c:val>
            <c:numRef>
              <c:f>AotearoaElectrified!$D$13:$AC$13</c:f>
              <c:numCache>
                <c:formatCode>0.00</c:formatCode>
                <c:ptCount val="2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1.8750189342362819E-2</c:v>
                </c:pt>
                <c:pt idx="5">
                  <c:v>4.4571313675686827E-2</c:v>
                </c:pt>
                <c:pt idx="6">
                  <c:v>7.9943858301589094E-2</c:v>
                </c:pt>
                <c:pt idx="7">
                  <c:v>0.12815821561500126</c:v>
                </c:pt>
                <c:pt idx="8">
                  <c:v>0.19325995496015586</c:v>
                </c:pt>
                <c:pt idx="9">
                  <c:v>0.28070949926687955</c:v>
                </c:pt>
                <c:pt idx="10">
                  <c:v>0.39733122299043305</c:v>
                </c:pt>
                <c:pt idx="11">
                  <c:v>0.68824640209108634</c:v>
                </c:pt>
                <c:pt idx="12">
                  <c:v>1.0983844282602531</c:v>
                </c:pt>
                <c:pt idx="13">
                  <c:v>1.6733659856978347</c:v>
                </c:pt>
                <c:pt idx="14">
                  <c:v>2.4744188951957495</c:v>
                </c:pt>
                <c:pt idx="15">
                  <c:v>3.58240581496475</c:v>
                </c:pt>
                <c:pt idx="16">
                  <c:v>5.0998421793094373</c:v>
                </c:pt>
                <c:pt idx="17">
                  <c:v>7.1462455302314432</c:v>
                </c:pt>
                <c:pt idx="18">
                  <c:v>9.8402683874040875</c:v>
                </c:pt>
                <c:pt idx="19">
                  <c:v>13.265901624215317</c:v>
                </c:pt>
                <c:pt idx="20">
                  <c:v>17.426408921350479</c:v>
                </c:pt>
                <c:pt idx="21">
                  <c:v>22.202293347984018</c:v>
                </c:pt>
                <c:pt idx="22">
                  <c:v>27.342120594900202</c:v>
                </c:pt>
                <c:pt idx="23">
                  <c:v>32.509418423320611</c:v>
                </c:pt>
                <c:pt idx="24">
                  <c:v>37.373930499439936</c:v>
                </c:pt>
                <c:pt idx="25">
                  <c:v>41.69830836697858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00D-4962-85AD-88E7580355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982373392"/>
        <c:axId val="982385872"/>
      </c:barChart>
      <c:catAx>
        <c:axId val="9823733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82385872"/>
        <c:crosses val="autoZero"/>
        <c:auto val="1"/>
        <c:lblAlgn val="ctr"/>
        <c:lblOffset val="100"/>
        <c:noMultiLvlLbl val="0"/>
      </c:catAx>
      <c:valAx>
        <c:axId val="982385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/>
                  <a:t>PJ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823733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NZ"/>
              <a:t>(b)</a:t>
            </a:r>
          </a:p>
        </c:rich>
      </c:tx>
      <c:layout>
        <c:manualLayout>
          <c:xMode val="edge"/>
          <c:yMode val="edge"/>
          <c:x val="1.0309629629629617E-2"/>
          <c:y val="1.6537962962962966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2676032014960215"/>
          <c:y val="6.5687645687645707E-2"/>
          <c:w val="0.6885325925925927"/>
          <c:h val="0.7281682098765431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AotearoaElectrified!$A$37</c:f>
              <c:strCache>
                <c:ptCount val="1"/>
                <c:pt idx="0">
                  <c:v>Solid fuels</c:v>
                </c:pt>
              </c:strCache>
            </c:strRef>
          </c:tx>
          <c:spPr>
            <a:solidFill>
              <a:srgbClr val="4A626F"/>
            </a:solidFill>
            <a:ln>
              <a:noFill/>
            </a:ln>
            <a:effectLst/>
          </c:spPr>
          <c:invertIfNegative val="0"/>
          <c:cat>
            <c:numRef>
              <c:f>AotearoaElectrified!$D$36:$AC$36</c:f>
              <c:numCache>
                <c:formatCode>General</c:formatCode>
                <c:ptCount val="2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</c:numCache>
            </c:numRef>
          </c:cat>
          <c:val>
            <c:numRef>
              <c:f>AotearoaElectrified!$D$37:$AC$37</c:f>
              <c:numCache>
                <c:formatCode>0.00</c:formatCode>
                <c:ptCount val="26"/>
                <c:pt idx="0">
                  <c:v>15.210229656619113</c:v>
                </c:pt>
                <c:pt idx="1">
                  <c:v>15.269468102667062</c:v>
                </c:pt>
                <c:pt idx="2">
                  <c:v>15.266960307418069</c:v>
                </c:pt>
                <c:pt idx="3">
                  <c:v>15.16342414062261</c:v>
                </c:pt>
                <c:pt idx="4">
                  <c:v>14.988624307147669</c:v>
                </c:pt>
                <c:pt idx="5">
                  <c:v>14.696832786121352</c:v>
                </c:pt>
                <c:pt idx="6">
                  <c:v>14.245303266085713</c:v>
                </c:pt>
                <c:pt idx="7">
                  <c:v>13.56883750629799</c:v>
                </c:pt>
                <c:pt idx="8">
                  <c:v>12.64739986561538</c:v>
                </c:pt>
                <c:pt idx="9">
                  <c:v>11.467060029754515</c:v>
                </c:pt>
                <c:pt idx="10">
                  <c:v>10.084875661588203</c:v>
                </c:pt>
                <c:pt idx="11">
                  <c:v>8.6176043175488211</c:v>
                </c:pt>
                <c:pt idx="12">
                  <c:v>7.1762463108215933</c:v>
                </c:pt>
                <c:pt idx="13">
                  <c:v>5.872945275016729</c:v>
                </c:pt>
                <c:pt idx="14">
                  <c:v>4.7801402314289918</c:v>
                </c:pt>
                <c:pt idx="15">
                  <c:v>3.9226848390343756</c:v>
                </c:pt>
                <c:pt idx="16">
                  <c:v>3.2840793657275511</c:v>
                </c:pt>
                <c:pt idx="17">
                  <c:v>2.8306448295761508</c:v>
                </c:pt>
                <c:pt idx="18">
                  <c:v>2.5186413886100545</c:v>
                </c:pt>
                <c:pt idx="19">
                  <c:v>2.3096644060294849</c:v>
                </c:pt>
                <c:pt idx="20">
                  <c:v>2.1747324058076738</c:v>
                </c:pt>
                <c:pt idx="21">
                  <c:v>2.0875264703266967</c:v>
                </c:pt>
                <c:pt idx="22">
                  <c:v>2.0327610306667174</c:v>
                </c:pt>
                <c:pt idx="23">
                  <c:v>1.9991915939760769</c:v>
                </c:pt>
                <c:pt idx="24">
                  <c:v>1.9802550306535611</c:v>
                </c:pt>
                <c:pt idx="25">
                  <c:v>1.9706692091553213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C845-4400-B0A0-9B771C5258DA}"/>
            </c:ext>
          </c:extLst>
        </c:ser>
        <c:ser>
          <c:idx val="1"/>
          <c:order val="1"/>
          <c:tx>
            <c:strRef>
              <c:f>AotearoaElectrified!$A$38</c:f>
              <c:strCache>
                <c:ptCount val="1"/>
                <c:pt idx="0">
                  <c:v>Natural gas</c:v>
                </c:pt>
              </c:strCache>
            </c:strRef>
          </c:tx>
          <c:spPr>
            <a:solidFill>
              <a:srgbClr val="00ADEF"/>
            </a:solidFill>
            <a:ln>
              <a:noFill/>
            </a:ln>
            <a:effectLst/>
          </c:spPr>
          <c:invertIfNegative val="0"/>
          <c:cat>
            <c:numRef>
              <c:f>AotearoaElectrified!$D$36:$AC$36</c:f>
              <c:numCache>
                <c:formatCode>General</c:formatCode>
                <c:ptCount val="2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</c:numCache>
            </c:numRef>
          </c:cat>
          <c:val>
            <c:numRef>
              <c:f>AotearoaElectrified!$D$38:$AC$38</c:f>
              <c:numCache>
                <c:formatCode>0.00</c:formatCode>
                <c:ptCount val="26"/>
                <c:pt idx="0">
                  <c:v>36.401539221785882</c:v>
                </c:pt>
                <c:pt idx="1">
                  <c:v>36.721428583120066</c:v>
                </c:pt>
                <c:pt idx="2">
                  <c:v>36.933877352874077</c:v>
                </c:pt>
                <c:pt idx="3">
                  <c:v>37.032034886275952</c:v>
                </c:pt>
                <c:pt idx="4">
                  <c:v>36.786590719051276</c:v>
                </c:pt>
                <c:pt idx="5">
                  <c:v>36.237775614988493</c:v>
                </c:pt>
                <c:pt idx="6">
                  <c:v>35.258507762031456</c:v>
                </c:pt>
                <c:pt idx="7">
                  <c:v>33.680691131374282</c:v>
                </c:pt>
                <c:pt idx="8">
                  <c:v>31.386510813590267</c:v>
                </c:pt>
                <c:pt idx="9">
                  <c:v>28.281634750783084</c:v>
                </c:pt>
                <c:pt idx="10">
                  <c:v>24.431082033834674</c:v>
                </c:pt>
                <c:pt idx="11">
                  <c:v>20.112459613511746</c:v>
                </c:pt>
                <c:pt idx="12">
                  <c:v>15.738231769683951</c:v>
                </c:pt>
                <c:pt idx="13">
                  <c:v>11.759224975225779</c:v>
                </c:pt>
                <c:pt idx="14">
                  <c:v>8.4730666106008474</c:v>
                </c:pt>
                <c:pt idx="15">
                  <c:v>5.9690282048980237</c:v>
                </c:pt>
                <c:pt idx="16">
                  <c:v>4.1717429859058131</c:v>
                </c:pt>
                <c:pt idx="17">
                  <c:v>2.9399493195327042</c:v>
                </c:pt>
                <c:pt idx="18">
                  <c:v>2.1224092187124377</c:v>
                </c:pt>
                <c:pt idx="19">
                  <c:v>1.5918126624352913</c:v>
                </c:pt>
                <c:pt idx="20">
                  <c:v>1.2530100312891179</c:v>
                </c:pt>
                <c:pt idx="21">
                  <c:v>1.0382982861803725</c:v>
                </c:pt>
                <c:pt idx="22">
                  <c:v>0.90361978197541504</c:v>
                </c:pt>
                <c:pt idx="23">
                  <c:v>0.81989911513256053</c:v>
                </c:pt>
                <c:pt idx="24">
                  <c:v>0.7684127934875209</c:v>
                </c:pt>
                <c:pt idx="25">
                  <c:v>0.73723941102972934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C845-4400-B0A0-9B771C5258DA}"/>
            </c:ext>
          </c:extLst>
        </c:ser>
        <c:ser>
          <c:idx val="2"/>
          <c:order val="2"/>
          <c:tx>
            <c:strRef>
              <c:f>AotearoaElectrified!$A$39</c:f>
              <c:strCache>
                <c:ptCount val="1"/>
                <c:pt idx="0">
                  <c:v>Renewables</c:v>
                </c:pt>
              </c:strCache>
            </c:strRef>
          </c:tx>
          <c:spPr>
            <a:solidFill>
              <a:srgbClr val="99CA3B"/>
            </a:solidFill>
            <a:ln>
              <a:noFill/>
            </a:ln>
            <a:effectLst/>
          </c:spPr>
          <c:invertIfNegative val="0"/>
          <c:cat>
            <c:numRef>
              <c:f>AotearoaElectrified!$D$36:$AC$36</c:f>
              <c:numCache>
                <c:formatCode>General</c:formatCode>
                <c:ptCount val="2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</c:numCache>
            </c:numRef>
          </c:cat>
          <c:val>
            <c:numRef>
              <c:f>AotearoaElectrified!$D$39:$AC$39</c:f>
              <c:numCache>
                <c:formatCode>0.00</c:formatCode>
                <c:ptCount val="26"/>
                <c:pt idx="0">
                  <c:v>8.0286963420783835</c:v>
                </c:pt>
                <c:pt idx="1">
                  <c:v>8.2115140290652242</c:v>
                </c:pt>
                <c:pt idx="2">
                  <c:v>8.3695940163264115</c:v>
                </c:pt>
                <c:pt idx="3">
                  <c:v>8.5041366054808645</c:v>
                </c:pt>
                <c:pt idx="4">
                  <c:v>8.6397954768789393</c:v>
                </c:pt>
                <c:pt idx="5">
                  <c:v>8.7777038089312569</c:v>
                </c:pt>
                <c:pt idx="6">
                  <c:v>8.9291550264026167</c:v>
                </c:pt>
                <c:pt idx="7">
                  <c:v>9.1171527502308347</c:v>
                </c:pt>
                <c:pt idx="8">
                  <c:v>9.3785610247678388</c:v>
                </c:pt>
                <c:pt idx="9">
                  <c:v>9.764280731235937</c:v>
                </c:pt>
                <c:pt idx="10">
                  <c:v>10.316130867886185</c:v>
                </c:pt>
                <c:pt idx="11">
                  <c:v>11.038183705118815</c:v>
                </c:pt>
                <c:pt idx="12">
                  <c:v>11.880861005260282</c:v>
                </c:pt>
                <c:pt idx="13">
                  <c:v>12.753705802764802</c:v>
                </c:pt>
                <c:pt idx="14">
                  <c:v>13.566466423637337</c:v>
                </c:pt>
                <c:pt idx="15">
                  <c:v>14.268508505285046</c:v>
                </c:pt>
                <c:pt idx="16">
                  <c:v>14.839915243755193</c:v>
                </c:pt>
                <c:pt idx="17">
                  <c:v>15.290839873895473</c:v>
                </c:pt>
                <c:pt idx="18">
                  <c:v>15.648443287394024</c:v>
                </c:pt>
                <c:pt idx="19">
                  <c:v>15.939944635208171</c:v>
                </c:pt>
                <c:pt idx="20">
                  <c:v>16.190484505821253</c:v>
                </c:pt>
                <c:pt idx="21">
                  <c:v>16.411695049632186</c:v>
                </c:pt>
                <c:pt idx="22">
                  <c:v>16.617952182574307</c:v>
                </c:pt>
                <c:pt idx="23">
                  <c:v>16.819319393668515</c:v>
                </c:pt>
                <c:pt idx="24">
                  <c:v>17.023968135557414</c:v>
                </c:pt>
                <c:pt idx="25">
                  <c:v>17.22763483643611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C845-4400-B0A0-9B771C5258DA}"/>
            </c:ext>
          </c:extLst>
        </c:ser>
        <c:ser>
          <c:idx val="3"/>
          <c:order val="3"/>
          <c:tx>
            <c:strRef>
              <c:f>AotearoaElectrified!$A$40</c:f>
              <c:strCache>
                <c:ptCount val="1"/>
                <c:pt idx="0">
                  <c:v>Biomass</c:v>
                </c:pt>
              </c:strCache>
            </c:strRef>
          </c:tx>
          <c:spPr>
            <a:solidFill>
              <a:srgbClr val="F6D00D"/>
            </a:solidFill>
            <a:ln>
              <a:noFill/>
            </a:ln>
            <a:effectLst/>
          </c:spPr>
          <c:invertIfNegative val="0"/>
          <c:cat>
            <c:numRef>
              <c:f>AotearoaElectrified!$D$36:$AC$36</c:f>
              <c:numCache>
                <c:formatCode>General</c:formatCode>
                <c:ptCount val="2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</c:numCache>
            </c:numRef>
          </c:cat>
          <c:val>
            <c:numRef>
              <c:f>AotearoaElectrified!$D$40:$AC$40</c:f>
              <c:numCache>
                <c:formatCode>0.00</c:formatCode>
                <c:ptCount val="26"/>
                <c:pt idx="0">
                  <c:v>27.462059624984381</c:v>
                </c:pt>
                <c:pt idx="1">
                  <c:v>28.150901503916646</c:v>
                </c:pt>
                <c:pt idx="2">
                  <c:v>28.727686565887346</c:v>
                </c:pt>
                <c:pt idx="3">
                  <c:v>29.225805837304577</c:v>
                </c:pt>
                <c:pt idx="4">
                  <c:v>29.742138802902957</c:v>
                </c:pt>
                <c:pt idx="5">
                  <c:v>30.312375343953256</c:v>
                </c:pt>
                <c:pt idx="6">
                  <c:v>31.02101643448189</c:v>
                </c:pt>
                <c:pt idx="7">
                  <c:v>31.990272139583141</c:v>
                </c:pt>
                <c:pt idx="8">
                  <c:v>33.344702967994692</c:v>
                </c:pt>
                <c:pt idx="9">
                  <c:v>35.185542049500974</c:v>
                </c:pt>
                <c:pt idx="10">
                  <c:v>37.535714588125067</c:v>
                </c:pt>
                <c:pt idx="11">
                  <c:v>40.324398763734195</c:v>
                </c:pt>
                <c:pt idx="12">
                  <c:v>43.368136996459974</c:v>
                </c:pt>
                <c:pt idx="13">
                  <c:v>46.388913689103404</c:v>
                </c:pt>
                <c:pt idx="14">
                  <c:v>49.111433524026296</c:v>
                </c:pt>
                <c:pt idx="15">
                  <c:v>51.38006969442786</c:v>
                </c:pt>
                <c:pt idx="16">
                  <c:v>53.138028525789899</c:v>
                </c:pt>
                <c:pt idx="17">
                  <c:v>54.444608378746516</c:v>
                </c:pt>
                <c:pt idx="18">
                  <c:v>55.416927215580579</c:v>
                </c:pt>
                <c:pt idx="19">
                  <c:v>56.178207966212213</c:v>
                </c:pt>
                <c:pt idx="20">
                  <c:v>56.840872931064695</c:v>
                </c:pt>
                <c:pt idx="21">
                  <c:v>57.444125063775694</c:v>
                </c:pt>
                <c:pt idx="22">
                  <c:v>58.036307155266805</c:v>
                </c:pt>
                <c:pt idx="23">
                  <c:v>58.64383503106275</c:v>
                </c:pt>
                <c:pt idx="24">
                  <c:v>59.237933800705719</c:v>
                </c:pt>
                <c:pt idx="25">
                  <c:v>59.826806128028338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C845-4400-B0A0-9B771C5258DA}"/>
            </c:ext>
          </c:extLst>
        </c:ser>
        <c:ser>
          <c:idx val="4"/>
          <c:order val="4"/>
          <c:tx>
            <c:strRef>
              <c:f>AotearoaElectrified!$A$41</c:f>
              <c:strCache>
                <c:ptCount val="1"/>
                <c:pt idx="0">
                  <c:v>Electricity</c:v>
                </c:pt>
              </c:strCache>
            </c:strRef>
          </c:tx>
          <c:spPr>
            <a:solidFill>
              <a:srgbClr val="028442"/>
            </a:solidFill>
            <a:ln>
              <a:noFill/>
            </a:ln>
            <a:effectLst/>
          </c:spPr>
          <c:invertIfNegative val="0"/>
          <c:cat>
            <c:numRef>
              <c:f>AotearoaElectrified!$D$36:$AC$36</c:f>
              <c:numCache>
                <c:formatCode>General</c:formatCode>
                <c:ptCount val="2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</c:numCache>
            </c:numRef>
          </c:cat>
          <c:val>
            <c:numRef>
              <c:f>AotearoaElectrified!$D$41:$AC$41</c:f>
              <c:numCache>
                <c:formatCode>0.00</c:formatCode>
                <c:ptCount val="26"/>
                <c:pt idx="0">
                  <c:v>137.08596929311858</c:v>
                </c:pt>
                <c:pt idx="1">
                  <c:v>139.08696892404657</c:v>
                </c:pt>
                <c:pt idx="2">
                  <c:v>142.17414978600419</c:v>
                </c:pt>
                <c:pt idx="3">
                  <c:v>144.41867605047838</c:v>
                </c:pt>
                <c:pt idx="4">
                  <c:v>148.0993604357466</c:v>
                </c:pt>
                <c:pt idx="5">
                  <c:v>152.21306075777923</c:v>
                </c:pt>
                <c:pt idx="6">
                  <c:v>155.9654588797186</c:v>
                </c:pt>
                <c:pt idx="7">
                  <c:v>161.26827890683722</c:v>
                </c:pt>
                <c:pt idx="8">
                  <c:v>167.28729604885035</c:v>
                </c:pt>
                <c:pt idx="9">
                  <c:v>173.08516148659146</c:v>
                </c:pt>
                <c:pt idx="10">
                  <c:v>180.36216784781263</c:v>
                </c:pt>
                <c:pt idx="11">
                  <c:v>187.06997738742677</c:v>
                </c:pt>
                <c:pt idx="12">
                  <c:v>193.76305969420903</c:v>
                </c:pt>
                <c:pt idx="13">
                  <c:v>200.17190764232404</c:v>
                </c:pt>
                <c:pt idx="14">
                  <c:v>206.15988298646161</c:v>
                </c:pt>
                <c:pt idx="15">
                  <c:v>211.7868881349562</c:v>
                </c:pt>
                <c:pt idx="16">
                  <c:v>217.07224359038929</c:v>
                </c:pt>
                <c:pt idx="17">
                  <c:v>222.98636668876298</c:v>
                </c:pt>
                <c:pt idx="18">
                  <c:v>227.75990742904119</c:v>
                </c:pt>
                <c:pt idx="19">
                  <c:v>232.27395311862156</c:v>
                </c:pt>
                <c:pt idx="20">
                  <c:v>236.64279946209388</c:v>
                </c:pt>
                <c:pt idx="21">
                  <c:v>240.79735703506972</c:v>
                </c:pt>
                <c:pt idx="22">
                  <c:v>244.76676755856175</c:v>
                </c:pt>
                <c:pt idx="23">
                  <c:v>249.48715567683462</c:v>
                </c:pt>
                <c:pt idx="24">
                  <c:v>253.14414325570323</c:v>
                </c:pt>
                <c:pt idx="25">
                  <c:v>256.69656323335852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C845-4400-B0A0-9B771C5258DA}"/>
            </c:ext>
          </c:extLst>
        </c:ser>
        <c:ser>
          <c:idx val="5"/>
          <c:order val="5"/>
          <c:tx>
            <c:strRef>
              <c:f>AotearoaElectrified!$A$42</c:f>
              <c:strCache>
                <c:ptCount val="1"/>
                <c:pt idx="0">
                  <c:v>Oil products</c:v>
                </c:pt>
              </c:strCache>
            </c:strRef>
          </c:tx>
          <c:spPr>
            <a:solidFill>
              <a:srgbClr val="EC7D2E"/>
            </a:solidFill>
            <a:ln>
              <a:noFill/>
            </a:ln>
            <a:effectLst/>
          </c:spPr>
          <c:invertIfNegative val="0"/>
          <c:cat>
            <c:numRef>
              <c:f>AotearoaElectrified!$D$36:$AC$36</c:f>
              <c:numCache>
                <c:formatCode>General</c:formatCode>
                <c:ptCount val="2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</c:numCache>
            </c:numRef>
          </c:cat>
          <c:val>
            <c:numRef>
              <c:f>AotearoaElectrified!$D$42:$AC$42</c:f>
              <c:numCache>
                <c:formatCode>0.00</c:formatCode>
                <c:ptCount val="26"/>
                <c:pt idx="0">
                  <c:v>100.03223978840842</c:v>
                </c:pt>
                <c:pt idx="1">
                  <c:v>100.45381947620352</c:v>
                </c:pt>
                <c:pt idx="2">
                  <c:v>100.87587682505429</c:v>
                </c:pt>
                <c:pt idx="3">
                  <c:v>101.17345938088764</c:v>
                </c:pt>
                <c:pt idx="4">
                  <c:v>101.41785834665072</c:v>
                </c:pt>
                <c:pt idx="5">
                  <c:v>101.53783693214197</c:v>
                </c:pt>
                <c:pt idx="6">
                  <c:v>101.6266029495023</c:v>
                </c:pt>
                <c:pt idx="7">
                  <c:v>101.53713779631754</c:v>
                </c:pt>
                <c:pt idx="8">
                  <c:v>101.21718189499158</c:v>
                </c:pt>
                <c:pt idx="9">
                  <c:v>100.62200601221984</c:v>
                </c:pt>
                <c:pt idx="10">
                  <c:v>99.703498602185633</c:v>
                </c:pt>
                <c:pt idx="11">
                  <c:v>98.401333507557865</c:v>
                </c:pt>
                <c:pt idx="12">
                  <c:v>96.728695334971803</c:v>
                </c:pt>
                <c:pt idx="13">
                  <c:v>94.706737757014906</c:v>
                </c:pt>
                <c:pt idx="14">
                  <c:v>92.38796799712955</c:v>
                </c:pt>
                <c:pt idx="15">
                  <c:v>89.909481258356166</c:v>
                </c:pt>
                <c:pt idx="16">
                  <c:v>87.301139046928355</c:v>
                </c:pt>
                <c:pt idx="17">
                  <c:v>84.592004697039656</c:v>
                </c:pt>
                <c:pt idx="18">
                  <c:v>81.799529604312369</c:v>
                </c:pt>
                <c:pt idx="19">
                  <c:v>78.976106437178103</c:v>
                </c:pt>
                <c:pt idx="20">
                  <c:v>76.051486538932139</c:v>
                </c:pt>
                <c:pt idx="21">
                  <c:v>73.055196012598799</c:v>
                </c:pt>
                <c:pt idx="22">
                  <c:v>70.059303880857613</c:v>
                </c:pt>
                <c:pt idx="23">
                  <c:v>67.155177728218831</c:v>
                </c:pt>
                <c:pt idx="24">
                  <c:v>64.470871221483847</c:v>
                </c:pt>
                <c:pt idx="25">
                  <c:v>62.025047360099485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C845-4400-B0A0-9B771C5258DA}"/>
            </c:ext>
          </c:extLst>
        </c:ser>
        <c:ser>
          <c:idx val="6"/>
          <c:order val="6"/>
          <c:tx>
            <c:strRef>
              <c:f>AotearoaElectrified!$A$43</c:f>
              <c:strCache>
                <c:ptCount val="1"/>
                <c:pt idx="0">
                  <c:v>eFuels</c:v>
                </c:pt>
              </c:strCache>
            </c:strRef>
          </c:tx>
          <c:spPr>
            <a:solidFill>
              <a:srgbClr val="8051A0"/>
            </a:solidFill>
            <a:ln>
              <a:noFill/>
            </a:ln>
            <a:effectLst/>
          </c:spPr>
          <c:invertIfNegative val="0"/>
          <c:cat>
            <c:numRef>
              <c:f>AotearoaElectrified!$D$36:$AC$36</c:f>
              <c:numCache>
                <c:formatCode>General</c:formatCode>
                <c:ptCount val="2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</c:numCache>
            </c:numRef>
          </c:cat>
          <c:val>
            <c:numRef>
              <c:f>AotearoaElectrified!$D$43:$AC$43</c:f>
              <c:numCache>
                <c:formatCode>0.00</c:formatCode>
                <c:ptCount val="2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7.5000757369451292E-3</c:v>
                </c:pt>
                <c:pt idx="5">
                  <c:v>1.7828525470274727E-2</c:v>
                </c:pt>
                <c:pt idx="6">
                  <c:v>3.197754332063564E-2</c:v>
                </c:pt>
                <c:pt idx="7">
                  <c:v>5.126328624600051E-2</c:v>
                </c:pt>
                <c:pt idx="8">
                  <c:v>7.7303981984062353E-2</c:v>
                </c:pt>
                <c:pt idx="9">
                  <c:v>0.11228379970675183</c:v>
                </c:pt>
                <c:pt idx="10">
                  <c:v>0.15893248919617323</c:v>
                </c:pt>
                <c:pt idx="11">
                  <c:v>0.25751265306433796</c:v>
                </c:pt>
                <c:pt idx="12">
                  <c:v>0.39447406803933704</c:v>
                </c:pt>
                <c:pt idx="13">
                  <c:v>0.58364875250705672</c:v>
                </c:pt>
                <c:pt idx="14">
                  <c:v>0.8432813061559119</c:v>
                </c:pt>
                <c:pt idx="15">
                  <c:v>1.1971466914690003</c:v>
                </c:pt>
                <c:pt idx="16">
                  <c:v>1.6750616748260847</c:v>
                </c:pt>
                <c:pt idx="17">
                  <c:v>2.3113356488020562</c:v>
                </c:pt>
                <c:pt idx="18">
                  <c:v>3.1393511459254624</c:v>
                </c:pt>
                <c:pt idx="19">
                  <c:v>4.181813911390841</c:v>
                </c:pt>
                <c:pt idx="20">
                  <c:v>5.4380015480981694</c:v>
                </c:pt>
                <c:pt idx="21">
                  <c:v>6.8724616424668703</c:v>
                </c:pt>
                <c:pt idx="22">
                  <c:v>8.4127508278704912</c:v>
                </c:pt>
                <c:pt idx="23">
                  <c:v>9.962443306077283</c:v>
                </c:pt>
                <c:pt idx="24">
                  <c:v>11.426428161791156</c:v>
                </c:pt>
                <c:pt idx="25">
                  <c:v>12.735252560658402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C845-4400-B0A0-9B771C5258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982373392"/>
        <c:axId val="982385872"/>
      </c:barChart>
      <c:catAx>
        <c:axId val="9823733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82385872"/>
        <c:crosses val="autoZero"/>
        <c:auto val="1"/>
        <c:lblAlgn val="ctr"/>
        <c:lblOffset val="100"/>
        <c:noMultiLvlLbl val="0"/>
      </c:catAx>
      <c:valAx>
        <c:axId val="982385872"/>
        <c:scaling>
          <c:orientation val="minMax"/>
          <c:max val="7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/>
                  <a:t>PJ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82373392"/>
        <c:crosses val="autoZero"/>
        <c:crossBetween val="between"/>
      </c:valAx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7.xml"/><Relationship Id="rId2" Type="http://schemas.openxmlformats.org/officeDocument/2006/relationships/chart" Target="../charts/chart46.xml"/><Relationship Id="rId1" Type="http://schemas.openxmlformats.org/officeDocument/2006/relationships/chart" Target="../charts/chart45.xml"/><Relationship Id="rId5" Type="http://schemas.openxmlformats.org/officeDocument/2006/relationships/chart" Target="../charts/chart49.xml"/><Relationship Id="rId4" Type="http://schemas.openxmlformats.org/officeDocument/2006/relationships/chart" Target="../charts/chart48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0.xml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3.xml"/><Relationship Id="rId2" Type="http://schemas.openxmlformats.org/officeDocument/2006/relationships/chart" Target="../charts/chart52.xml"/><Relationship Id="rId1" Type="http://schemas.openxmlformats.org/officeDocument/2006/relationships/chart" Target="../charts/chart51.xml"/><Relationship Id="rId5" Type="http://schemas.openxmlformats.org/officeDocument/2006/relationships/chart" Target="../charts/chart55.xml"/><Relationship Id="rId4" Type="http://schemas.openxmlformats.org/officeDocument/2006/relationships/chart" Target="../charts/chart54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6.xml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8.xml"/><Relationship Id="rId1" Type="http://schemas.openxmlformats.org/officeDocument/2006/relationships/chart" Target="../charts/chart57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9.xml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1.xml"/><Relationship Id="rId1" Type="http://schemas.openxmlformats.org/officeDocument/2006/relationships/chart" Target="../charts/chart60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7" Type="http://schemas.openxmlformats.org/officeDocument/2006/relationships/chart" Target="../charts/chart14.xml"/><Relationship Id="rId2" Type="http://schemas.openxmlformats.org/officeDocument/2006/relationships/chart" Target="../charts/chart9.xml"/><Relationship Id="rId1" Type="http://schemas.openxmlformats.org/officeDocument/2006/relationships/chart" Target="../charts/chart8.xml"/><Relationship Id="rId6" Type="http://schemas.openxmlformats.org/officeDocument/2006/relationships/chart" Target="../charts/chart13.xml"/><Relationship Id="rId5" Type="http://schemas.openxmlformats.org/officeDocument/2006/relationships/chart" Target="../charts/chart12.xml"/><Relationship Id="rId4" Type="http://schemas.openxmlformats.org/officeDocument/2006/relationships/chart" Target="../charts/chart1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7.xml"/><Relationship Id="rId7" Type="http://schemas.openxmlformats.org/officeDocument/2006/relationships/chart" Target="../charts/chart21.xml"/><Relationship Id="rId2" Type="http://schemas.openxmlformats.org/officeDocument/2006/relationships/chart" Target="../charts/chart16.xml"/><Relationship Id="rId1" Type="http://schemas.openxmlformats.org/officeDocument/2006/relationships/chart" Target="../charts/chart15.xml"/><Relationship Id="rId6" Type="http://schemas.openxmlformats.org/officeDocument/2006/relationships/chart" Target="../charts/chart20.xml"/><Relationship Id="rId5" Type="http://schemas.openxmlformats.org/officeDocument/2006/relationships/chart" Target="../charts/chart19.xml"/><Relationship Id="rId4" Type="http://schemas.openxmlformats.org/officeDocument/2006/relationships/chart" Target="../charts/chart18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4.xml"/><Relationship Id="rId7" Type="http://schemas.openxmlformats.org/officeDocument/2006/relationships/chart" Target="../charts/chart28.xml"/><Relationship Id="rId2" Type="http://schemas.openxmlformats.org/officeDocument/2006/relationships/chart" Target="../charts/chart23.xml"/><Relationship Id="rId1" Type="http://schemas.openxmlformats.org/officeDocument/2006/relationships/chart" Target="../charts/chart22.xml"/><Relationship Id="rId6" Type="http://schemas.openxmlformats.org/officeDocument/2006/relationships/chart" Target="../charts/chart27.xml"/><Relationship Id="rId5" Type="http://schemas.openxmlformats.org/officeDocument/2006/relationships/chart" Target="../charts/chart26.xml"/><Relationship Id="rId4" Type="http://schemas.openxmlformats.org/officeDocument/2006/relationships/chart" Target="../charts/chart25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1.xml"/><Relationship Id="rId7" Type="http://schemas.openxmlformats.org/officeDocument/2006/relationships/chart" Target="../charts/chart35.xml"/><Relationship Id="rId2" Type="http://schemas.openxmlformats.org/officeDocument/2006/relationships/chart" Target="../charts/chart30.xml"/><Relationship Id="rId1" Type="http://schemas.openxmlformats.org/officeDocument/2006/relationships/chart" Target="../charts/chart29.xml"/><Relationship Id="rId6" Type="http://schemas.openxmlformats.org/officeDocument/2006/relationships/chart" Target="../charts/chart34.xml"/><Relationship Id="rId5" Type="http://schemas.openxmlformats.org/officeDocument/2006/relationships/chart" Target="../charts/chart33.xml"/><Relationship Id="rId4" Type="http://schemas.openxmlformats.org/officeDocument/2006/relationships/chart" Target="../charts/chart32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7.xml"/><Relationship Id="rId1" Type="http://schemas.openxmlformats.org/officeDocument/2006/relationships/chart" Target="../charts/chart3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8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1.xml"/><Relationship Id="rId2" Type="http://schemas.openxmlformats.org/officeDocument/2006/relationships/chart" Target="../charts/chart40.xml"/><Relationship Id="rId1" Type="http://schemas.openxmlformats.org/officeDocument/2006/relationships/chart" Target="../charts/chart39.xml"/><Relationship Id="rId5" Type="http://schemas.openxmlformats.org/officeDocument/2006/relationships/chart" Target="../charts/chart43.xml"/><Relationship Id="rId4" Type="http://schemas.openxmlformats.org/officeDocument/2006/relationships/chart" Target="../charts/chart42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261843</xdr:colOff>
      <xdr:row>16</xdr:row>
      <xdr:rowOff>163604</xdr:rowOff>
    </xdr:from>
    <xdr:to>
      <xdr:col>12</xdr:col>
      <xdr:colOff>175443</xdr:colOff>
      <xdr:row>33</xdr:row>
      <xdr:rowOff>165104</xdr:rowOff>
    </xdr:to>
    <xdr:graphicFrame macro="">
      <xdr:nvGraphicFramePr>
        <xdr:cNvPr id="46" name="Chart 1">
          <a:extLst>
            <a:ext uri="{FF2B5EF4-FFF2-40B4-BE49-F238E27FC236}">
              <a16:creationId xmlns:a16="http://schemas.microsoft.com/office/drawing/2014/main" id="{80B9820D-FFDC-4948-808F-21209AF0FF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161076</xdr:colOff>
      <xdr:row>43</xdr:row>
      <xdr:rowOff>136711</xdr:rowOff>
    </xdr:from>
    <xdr:to>
      <xdr:col>11</xdr:col>
      <xdr:colOff>92606</xdr:colOff>
      <xdr:row>60</xdr:row>
      <xdr:rowOff>138211</xdr:rowOff>
    </xdr:to>
    <xdr:graphicFrame macro="">
      <xdr:nvGraphicFramePr>
        <xdr:cNvPr id="52" name="Chart 2">
          <a:extLst>
            <a:ext uri="{FF2B5EF4-FFF2-40B4-BE49-F238E27FC236}">
              <a16:creationId xmlns:a16="http://schemas.microsoft.com/office/drawing/2014/main" id="{425612CC-E762-4AA6-B209-102887D473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93755</xdr:colOff>
      <xdr:row>72</xdr:row>
      <xdr:rowOff>81055</xdr:rowOff>
    </xdr:from>
    <xdr:to>
      <xdr:col>11</xdr:col>
      <xdr:colOff>25285</xdr:colOff>
      <xdr:row>89</xdr:row>
      <xdr:rowOff>82555</xdr:rowOff>
    </xdr:to>
    <xdr:graphicFrame macro="">
      <xdr:nvGraphicFramePr>
        <xdr:cNvPr id="43" name="Chart 1">
          <a:extLst>
            <a:ext uri="{FF2B5EF4-FFF2-40B4-BE49-F238E27FC236}">
              <a16:creationId xmlns:a16="http://schemas.microsoft.com/office/drawing/2014/main" id="{65587C03-55AD-4D53-93BA-35314F642A7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193862</xdr:colOff>
      <xdr:row>107</xdr:row>
      <xdr:rowOff>47064</xdr:rowOff>
    </xdr:from>
    <xdr:to>
      <xdr:col>11</xdr:col>
      <xdr:colOff>125392</xdr:colOff>
      <xdr:row>124</xdr:row>
      <xdr:rowOff>48564</xdr:rowOff>
    </xdr:to>
    <xdr:graphicFrame macro="">
      <xdr:nvGraphicFramePr>
        <xdr:cNvPr id="31" name="Chart 1">
          <a:extLst>
            <a:ext uri="{FF2B5EF4-FFF2-40B4-BE49-F238E27FC236}">
              <a16:creationId xmlns:a16="http://schemas.microsoft.com/office/drawing/2014/main" id="{D0C1E6C3-A27D-4710-ABFF-A452A2F967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</xdr:col>
      <xdr:colOff>29134</xdr:colOff>
      <xdr:row>140</xdr:row>
      <xdr:rowOff>46504</xdr:rowOff>
    </xdr:from>
    <xdr:to>
      <xdr:col>11</xdr:col>
      <xdr:colOff>230840</xdr:colOff>
      <xdr:row>157</xdr:row>
      <xdr:rowOff>48004</xdr:rowOff>
    </xdr:to>
    <xdr:graphicFrame macro="">
      <xdr:nvGraphicFramePr>
        <xdr:cNvPr id="2" name="Chart 5">
          <a:extLst>
            <a:ext uri="{FF2B5EF4-FFF2-40B4-BE49-F238E27FC236}">
              <a16:creationId xmlns:a16="http://schemas.microsoft.com/office/drawing/2014/main" id="{190355FB-CA95-4F4B-8E3F-E0B0535182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</xdr:col>
      <xdr:colOff>542925</xdr:colOff>
      <xdr:row>210</xdr:row>
      <xdr:rowOff>19050</xdr:rowOff>
    </xdr:from>
    <xdr:to>
      <xdr:col>10</xdr:col>
      <xdr:colOff>456525</xdr:colOff>
      <xdr:row>227</xdr:row>
      <xdr:rowOff>20550</xdr:rowOff>
    </xdr:to>
    <xdr:graphicFrame macro="">
      <xdr:nvGraphicFramePr>
        <xdr:cNvPr id="28" name="Chart 8">
          <a:extLst>
            <a:ext uri="{FF2B5EF4-FFF2-40B4-BE49-F238E27FC236}">
              <a16:creationId xmlns:a16="http://schemas.microsoft.com/office/drawing/2014/main" id="{28FA53C9-18BE-4995-B7EF-DF7279E6FE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</xdr:col>
      <xdr:colOff>56775</xdr:colOff>
      <xdr:row>175</xdr:row>
      <xdr:rowOff>31002</xdr:rowOff>
    </xdr:from>
    <xdr:to>
      <xdr:col>9</xdr:col>
      <xdr:colOff>656175</xdr:colOff>
      <xdr:row>192</xdr:row>
      <xdr:rowOff>32502</xdr:rowOff>
    </xdr:to>
    <xdr:graphicFrame macro="">
      <xdr:nvGraphicFramePr>
        <xdr:cNvPr id="27" name="Chart 10">
          <a:extLst>
            <a:ext uri="{FF2B5EF4-FFF2-40B4-BE49-F238E27FC236}">
              <a16:creationId xmlns:a16="http://schemas.microsoft.com/office/drawing/2014/main" id="{F8EF8C36-9EF8-4DA1-9C2D-19DBEBC996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402746</xdr:colOff>
      <xdr:row>25</xdr:row>
      <xdr:rowOff>131370</xdr:rowOff>
    </xdr:from>
    <xdr:to>
      <xdr:col>15</xdr:col>
      <xdr:colOff>195713</xdr:colOff>
      <xdr:row>63</xdr:row>
      <xdr:rowOff>108056</xdr:rowOff>
    </xdr:to>
    <xdr:grpSp>
      <xdr:nvGrpSpPr>
        <xdr:cNvPr id="56" name="Group 170">
          <a:extLst>
            <a:ext uri="{FF2B5EF4-FFF2-40B4-BE49-F238E27FC236}">
              <a16:creationId xmlns:a16="http://schemas.microsoft.com/office/drawing/2014/main" id="{26C8DA38-4AD2-CDC3-ABF4-FDED356B7388}"/>
            </a:ext>
          </a:extLst>
        </xdr:cNvPr>
        <xdr:cNvGrpSpPr/>
      </xdr:nvGrpSpPr>
      <xdr:grpSpPr>
        <a:xfrm>
          <a:off x="5287710" y="4893870"/>
          <a:ext cx="5603217" cy="7215686"/>
          <a:chOff x="4492893" y="1054254"/>
          <a:chExt cx="5552790" cy="7215686"/>
        </a:xfrm>
      </xdr:grpSpPr>
      <xdr:graphicFrame macro="">
        <xdr:nvGraphicFramePr>
          <xdr:cNvPr id="57" name="Chart 13">
            <a:extLst>
              <a:ext uri="{FF2B5EF4-FFF2-40B4-BE49-F238E27FC236}">
                <a16:creationId xmlns:a16="http://schemas.microsoft.com/office/drawing/2014/main" id="{42B27B58-9E12-9A51-7E32-6D91D58F9221}"/>
              </a:ext>
            </a:extLst>
          </xdr:cNvPr>
          <xdr:cNvGraphicFramePr/>
        </xdr:nvGraphicFramePr>
        <xdr:xfrm>
          <a:off x="4496068" y="1054254"/>
          <a:ext cx="5546440" cy="1553134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 macro="">
        <xdr:nvGraphicFramePr>
          <xdr:cNvPr id="58" name="Chart 13">
            <a:extLst>
              <a:ext uri="{FF2B5EF4-FFF2-40B4-BE49-F238E27FC236}">
                <a16:creationId xmlns:a16="http://schemas.microsoft.com/office/drawing/2014/main" id="{0CE7517E-610B-FFAC-D722-0BD1CC660A4C}"/>
              </a:ext>
            </a:extLst>
          </xdr:cNvPr>
          <xdr:cNvGraphicFramePr/>
        </xdr:nvGraphicFramePr>
        <xdr:xfrm>
          <a:off x="4492893" y="2387708"/>
          <a:ext cx="5552790" cy="1540434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graphicFrame macro="">
        <xdr:nvGraphicFramePr>
          <xdr:cNvPr id="59" name="Chart 13">
            <a:extLst>
              <a:ext uri="{FF2B5EF4-FFF2-40B4-BE49-F238E27FC236}">
                <a16:creationId xmlns:a16="http://schemas.microsoft.com/office/drawing/2014/main" id="{7BC79336-0656-3969-2463-D5A7F6AC870C}"/>
              </a:ext>
            </a:extLst>
          </xdr:cNvPr>
          <xdr:cNvGraphicFramePr/>
        </xdr:nvGraphicFramePr>
        <xdr:xfrm>
          <a:off x="4492893" y="3697255"/>
          <a:ext cx="5543265" cy="154846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  <xdr:graphicFrame macro="">
        <xdr:nvGraphicFramePr>
          <xdr:cNvPr id="60" name="Chart 13">
            <a:extLst>
              <a:ext uri="{FF2B5EF4-FFF2-40B4-BE49-F238E27FC236}">
                <a16:creationId xmlns:a16="http://schemas.microsoft.com/office/drawing/2014/main" id="{898848FD-49E1-7DF2-5FAE-67F65C0B718E}"/>
              </a:ext>
            </a:extLst>
          </xdr:cNvPr>
          <xdr:cNvGraphicFramePr/>
        </xdr:nvGraphicFramePr>
        <xdr:xfrm>
          <a:off x="4492893" y="5014833"/>
          <a:ext cx="5552790" cy="1553321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  <xdr:graphicFrame macro="">
        <xdr:nvGraphicFramePr>
          <xdr:cNvPr id="61" name="Chart 13">
            <a:extLst>
              <a:ext uri="{FF2B5EF4-FFF2-40B4-BE49-F238E27FC236}">
                <a16:creationId xmlns:a16="http://schemas.microsoft.com/office/drawing/2014/main" id="{B08DEF9F-D8BB-D436-B5F4-9734FB93BE89}"/>
              </a:ext>
            </a:extLst>
          </xdr:cNvPr>
          <xdr:cNvGraphicFramePr/>
        </xdr:nvGraphicFramePr>
        <xdr:xfrm>
          <a:off x="4496068" y="6337266"/>
          <a:ext cx="5540090" cy="1932674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5"/>
          </a:graphicData>
        </a:graphic>
      </xdr:graphicFrame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1133474</xdr:colOff>
      <xdr:row>10</xdr:row>
      <xdr:rowOff>9525</xdr:rowOff>
    </xdr:from>
    <xdr:to>
      <xdr:col>8</xdr:col>
      <xdr:colOff>247649</xdr:colOff>
      <xdr:row>27</xdr:row>
      <xdr:rowOff>161925</xdr:rowOff>
    </xdr:to>
    <xdr:graphicFrame macro="">
      <xdr:nvGraphicFramePr>
        <xdr:cNvPr id="10" name="Chart 1">
          <a:extLst>
            <a:ext uri="{FF2B5EF4-FFF2-40B4-BE49-F238E27FC236}">
              <a16:creationId xmlns:a16="http://schemas.microsoft.com/office/drawing/2014/main" id="{DD52B0D0-6C03-41FB-9D93-5B337119A3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95249</xdr:colOff>
      <xdr:row>31</xdr:row>
      <xdr:rowOff>50799</xdr:rowOff>
    </xdr:from>
    <xdr:to>
      <xdr:col>5</xdr:col>
      <xdr:colOff>770849</xdr:colOff>
      <xdr:row>49</xdr:row>
      <xdr:rowOff>26899</xdr:rowOff>
    </xdr:to>
    <xdr:graphicFrame macro="">
      <xdr:nvGraphicFramePr>
        <xdr:cNvPr id="17" name="Chart 1">
          <a:extLst>
            <a:ext uri="{FF2B5EF4-FFF2-40B4-BE49-F238E27FC236}">
              <a16:creationId xmlns:a16="http://schemas.microsoft.com/office/drawing/2014/main" id="{607E6F8D-AF85-489B-8AAF-C57B1EF555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79374</xdr:colOff>
      <xdr:row>57</xdr:row>
      <xdr:rowOff>87311</xdr:rowOff>
    </xdr:from>
    <xdr:to>
      <xdr:col>5</xdr:col>
      <xdr:colOff>751799</xdr:colOff>
      <xdr:row>75</xdr:row>
      <xdr:rowOff>69761</xdr:rowOff>
    </xdr:to>
    <xdr:graphicFrame macro="">
      <xdr:nvGraphicFramePr>
        <xdr:cNvPr id="30" name="Chart 4">
          <a:extLst>
            <a:ext uri="{FF2B5EF4-FFF2-40B4-BE49-F238E27FC236}">
              <a16:creationId xmlns:a16="http://schemas.microsoft.com/office/drawing/2014/main" id="{33311425-ED89-4C16-9301-52CBF2B4B5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85725</xdr:colOff>
      <xdr:row>31</xdr:row>
      <xdr:rowOff>101599</xdr:rowOff>
    </xdr:from>
    <xdr:to>
      <xdr:col>12</xdr:col>
      <xdr:colOff>754975</xdr:colOff>
      <xdr:row>49</xdr:row>
      <xdr:rowOff>84049</xdr:rowOff>
    </xdr:to>
    <xdr:graphicFrame macro="">
      <xdr:nvGraphicFramePr>
        <xdr:cNvPr id="54" name="Chart 1">
          <a:extLst>
            <a:ext uri="{FF2B5EF4-FFF2-40B4-BE49-F238E27FC236}">
              <a16:creationId xmlns:a16="http://schemas.microsoft.com/office/drawing/2014/main" id="{17A16274-9E21-4D1C-A214-20E6A67206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38100</xdr:colOff>
      <xdr:row>57</xdr:row>
      <xdr:rowOff>28574</xdr:rowOff>
    </xdr:from>
    <xdr:to>
      <xdr:col>12</xdr:col>
      <xdr:colOff>713700</xdr:colOff>
      <xdr:row>75</xdr:row>
      <xdr:rowOff>11024</xdr:rowOff>
    </xdr:to>
    <xdr:graphicFrame macro="">
      <xdr:nvGraphicFramePr>
        <xdr:cNvPr id="5" name="Chart 7">
          <a:extLst>
            <a:ext uri="{FF2B5EF4-FFF2-40B4-BE49-F238E27FC236}">
              <a16:creationId xmlns:a16="http://schemas.microsoft.com/office/drawing/2014/main" id="{CA84589F-4C7B-4ADE-9DE9-29F6D01230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14</xdr:col>
      <xdr:colOff>1581149</xdr:colOff>
      <xdr:row>31</xdr:row>
      <xdr:rowOff>150812</xdr:rowOff>
    </xdr:from>
    <xdr:to>
      <xdr:col>19</xdr:col>
      <xdr:colOff>545424</xdr:colOff>
      <xdr:row>49</xdr:row>
      <xdr:rowOff>133262</xdr:rowOff>
    </xdr:to>
    <xdr:graphicFrame macro="">
      <xdr:nvGraphicFramePr>
        <xdr:cNvPr id="53" name="Chart 8">
          <a:extLst>
            <a:ext uri="{FF2B5EF4-FFF2-40B4-BE49-F238E27FC236}">
              <a16:creationId xmlns:a16="http://schemas.microsoft.com/office/drawing/2014/main" id="{B65A475C-45EE-4865-9CFE-386329E5B1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228600</xdr:colOff>
      <xdr:row>11</xdr:row>
      <xdr:rowOff>46037</xdr:rowOff>
    </xdr:from>
    <xdr:to>
      <xdr:col>13</xdr:col>
      <xdr:colOff>278225</xdr:colOff>
      <xdr:row>29</xdr:row>
      <xdr:rowOff>28487</xdr:rowOff>
    </xdr:to>
    <xdr:graphicFrame macro="">
      <xdr:nvGraphicFramePr>
        <xdr:cNvPr id="148" name="Chart 1">
          <a:extLst>
            <a:ext uri="{FF2B5EF4-FFF2-40B4-BE49-F238E27FC236}">
              <a16:creationId xmlns:a16="http://schemas.microsoft.com/office/drawing/2014/main" id="{E2550BEB-AE8A-4BF3-8A76-78438DCF9D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0.71101</cdr:x>
      <cdr:y>0.14944</cdr:y>
    </cdr:from>
    <cdr:to>
      <cdr:x>0.96053</cdr:x>
      <cdr:y>0.21118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EFB6577B-9B3E-238C-FB65-A911956FC380}"/>
            </a:ext>
          </a:extLst>
        </cdr:cNvPr>
        <cdr:cNvSpPr txBox="1"/>
      </cdr:nvSpPr>
      <cdr:spPr>
        <a:xfrm xmlns:a="http://schemas.openxmlformats.org/drawingml/2006/main">
          <a:off x="3067050" y="484188"/>
          <a:ext cx="1076325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NZ" sz="800" kern="1200"/>
            <a:t>Aotearoa Intelligence</a:t>
          </a:r>
        </a:p>
      </cdr:txBody>
    </cdr:sp>
  </cdr:relSizeAnchor>
  <cdr:relSizeAnchor xmlns:cdr="http://schemas.openxmlformats.org/drawingml/2006/chartDrawing">
    <cdr:from>
      <cdr:x>0.71543</cdr:x>
      <cdr:y>0.31995</cdr:y>
    </cdr:from>
    <cdr:to>
      <cdr:x>0.9988</cdr:x>
      <cdr:y>0.44342</cdr:y>
    </cdr:to>
    <cdr:sp macro="" textlink="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id="{E4239830-E3CC-24C5-B08E-269B89D2454E}"/>
            </a:ext>
          </a:extLst>
        </cdr:cNvPr>
        <cdr:cNvSpPr txBox="1"/>
      </cdr:nvSpPr>
      <cdr:spPr>
        <a:xfrm xmlns:a="http://schemas.openxmlformats.org/drawingml/2006/main">
          <a:off x="3086100" y="1036638"/>
          <a:ext cx="1222375" cy="4000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NZ" sz="800" kern="1200"/>
            <a:t>Aotearoa Electrified,</a:t>
          </a:r>
          <a:r>
            <a:rPr lang="en-NZ" sz="800" kern="1200" baseline="0"/>
            <a:t> Global Green Rush and Made in Aotearoa</a:t>
          </a:r>
          <a:endParaRPr lang="en-NZ" sz="800" kern="1200"/>
        </a:p>
      </cdr:txBody>
    </cdr:sp>
  </cdr:relSizeAnchor>
  <cdr:relSizeAnchor xmlns:cdr="http://schemas.openxmlformats.org/drawingml/2006/chartDrawing">
    <cdr:from>
      <cdr:x>0.71837</cdr:x>
      <cdr:y>0.64774</cdr:y>
    </cdr:from>
    <cdr:to>
      <cdr:x>0.96789</cdr:x>
      <cdr:y>0.70948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E2169404-B754-327B-1746-5B80E5C7D182}"/>
            </a:ext>
          </a:extLst>
        </cdr:cNvPr>
        <cdr:cNvSpPr txBox="1"/>
      </cdr:nvSpPr>
      <cdr:spPr>
        <a:xfrm xmlns:a="http://schemas.openxmlformats.org/drawingml/2006/main">
          <a:off x="3098800" y="2098675"/>
          <a:ext cx="1076325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NZ" sz="800" kern="1200"/>
            <a:t>Patchwork Nation</a:t>
          </a:r>
        </a:p>
      </cdr:txBody>
    </cdr: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171449</xdr:colOff>
      <xdr:row>37</xdr:row>
      <xdr:rowOff>1904</xdr:rowOff>
    </xdr:from>
    <xdr:to>
      <xdr:col>5</xdr:col>
      <xdr:colOff>678774</xdr:colOff>
      <xdr:row>54</xdr:row>
      <xdr:rowOff>165329</xdr:rowOff>
    </xdr:to>
    <xdr:graphicFrame macro="">
      <xdr:nvGraphicFramePr>
        <xdr:cNvPr id="43" name="Chart 1">
          <a:extLst>
            <a:ext uri="{FF2B5EF4-FFF2-40B4-BE49-F238E27FC236}">
              <a16:creationId xmlns:a16="http://schemas.microsoft.com/office/drawing/2014/main" id="{B608F699-ACF5-461D-AA2A-5941488354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1069340</xdr:colOff>
      <xdr:row>36</xdr:row>
      <xdr:rowOff>162559</xdr:rowOff>
    </xdr:from>
    <xdr:to>
      <xdr:col>14</xdr:col>
      <xdr:colOff>351115</xdr:colOff>
      <xdr:row>54</xdr:row>
      <xdr:rowOff>145009</xdr:rowOff>
    </xdr:to>
    <xdr:graphicFrame macro="">
      <xdr:nvGraphicFramePr>
        <xdr:cNvPr id="44" name="Chart 2">
          <a:extLst>
            <a:ext uri="{FF2B5EF4-FFF2-40B4-BE49-F238E27FC236}">
              <a16:creationId xmlns:a16="http://schemas.microsoft.com/office/drawing/2014/main" id="{2B003736-CF53-4438-9BC2-646440740C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506412</xdr:colOff>
      <xdr:row>9</xdr:row>
      <xdr:rowOff>87310</xdr:rowOff>
    </xdr:from>
    <xdr:to>
      <xdr:col>5</xdr:col>
      <xdr:colOff>588287</xdr:colOff>
      <xdr:row>27</xdr:row>
      <xdr:rowOff>69760</xdr:rowOff>
    </xdr:to>
    <xdr:graphicFrame macro="">
      <xdr:nvGraphicFramePr>
        <xdr:cNvPr id="6" name="Chart 1">
          <a:extLst>
            <a:ext uri="{FF2B5EF4-FFF2-40B4-BE49-F238E27FC236}">
              <a16:creationId xmlns:a16="http://schemas.microsoft.com/office/drawing/2014/main" id="{5412A983-8DFB-49AF-8774-A40B8018572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83297</xdr:colOff>
      <xdr:row>23</xdr:row>
      <xdr:rowOff>11205</xdr:rowOff>
    </xdr:from>
    <xdr:to>
      <xdr:col>8</xdr:col>
      <xdr:colOff>334941</xdr:colOff>
      <xdr:row>41</xdr:row>
      <xdr:rowOff>23911</xdr:rowOff>
    </xdr:to>
    <xdr:graphicFrame macro="">
      <xdr:nvGraphicFramePr>
        <xdr:cNvPr id="22" name="Chart 3">
          <a:extLst>
            <a:ext uri="{FF2B5EF4-FFF2-40B4-BE49-F238E27FC236}">
              <a16:creationId xmlns:a16="http://schemas.microsoft.com/office/drawing/2014/main" id="{4A22339D-B135-4A69-B056-6F22CF8BD2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33617</xdr:colOff>
      <xdr:row>23</xdr:row>
      <xdr:rowOff>75265</xdr:rowOff>
    </xdr:from>
    <xdr:to>
      <xdr:col>17</xdr:col>
      <xdr:colOff>592676</xdr:colOff>
      <xdr:row>41</xdr:row>
      <xdr:rowOff>84796</xdr:rowOff>
    </xdr:to>
    <xdr:graphicFrame macro="">
      <xdr:nvGraphicFramePr>
        <xdr:cNvPr id="23" name="Chart 4">
          <a:extLst>
            <a:ext uri="{FF2B5EF4-FFF2-40B4-BE49-F238E27FC236}">
              <a16:creationId xmlns:a16="http://schemas.microsoft.com/office/drawing/2014/main" id="{0D8A9DFB-0450-47D6-BE00-E6E0C20777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296768</xdr:colOff>
      <xdr:row>13</xdr:row>
      <xdr:rowOff>65179</xdr:rowOff>
    </xdr:from>
    <xdr:to>
      <xdr:col>13</xdr:col>
      <xdr:colOff>191318</xdr:colOff>
      <xdr:row>30</xdr:row>
      <xdr:rowOff>66679</xdr:rowOff>
    </xdr:to>
    <xdr:graphicFrame macro="">
      <xdr:nvGraphicFramePr>
        <xdr:cNvPr id="40" name="Chart 1">
          <a:extLst>
            <a:ext uri="{FF2B5EF4-FFF2-40B4-BE49-F238E27FC236}">
              <a16:creationId xmlns:a16="http://schemas.microsoft.com/office/drawing/2014/main" id="{9D5DD105-93A0-4F0B-802D-B92664EDBC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278551</xdr:colOff>
      <xdr:row>44</xdr:row>
      <xdr:rowOff>101786</xdr:rowOff>
    </xdr:from>
    <xdr:to>
      <xdr:col>12</xdr:col>
      <xdr:colOff>206906</xdr:colOff>
      <xdr:row>61</xdr:row>
      <xdr:rowOff>103286</xdr:rowOff>
    </xdr:to>
    <xdr:graphicFrame macro="">
      <xdr:nvGraphicFramePr>
        <xdr:cNvPr id="41" name="Chart 2">
          <a:extLst>
            <a:ext uri="{FF2B5EF4-FFF2-40B4-BE49-F238E27FC236}">
              <a16:creationId xmlns:a16="http://schemas.microsoft.com/office/drawing/2014/main" id="{994A1B3C-AA5E-4F64-B9DD-51A1F08777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93755</xdr:colOff>
      <xdr:row>72</xdr:row>
      <xdr:rowOff>117848</xdr:rowOff>
    </xdr:from>
    <xdr:to>
      <xdr:col>11</xdr:col>
      <xdr:colOff>28460</xdr:colOff>
      <xdr:row>89</xdr:row>
      <xdr:rowOff>119348</xdr:rowOff>
    </xdr:to>
    <xdr:graphicFrame macro="">
      <xdr:nvGraphicFramePr>
        <xdr:cNvPr id="15" name="Chart 1">
          <a:extLst>
            <a:ext uri="{FF2B5EF4-FFF2-40B4-BE49-F238E27FC236}">
              <a16:creationId xmlns:a16="http://schemas.microsoft.com/office/drawing/2014/main" id="{686E29E4-79E1-4218-994C-64D120D9EE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193862</xdr:colOff>
      <xdr:row>107</xdr:row>
      <xdr:rowOff>47064</xdr:rowOff>
    </xdr:from>
    <xdr:to>
      <xdr:col>11</xdr:col>
      <xdr:colOff>125392</xdr:colOff>
      <xdr:row>124</xdr:row>
      <xdr:rowOff>48564</xdr:rowOff>
    </xdr:to>
    <xdr:graphicFrame macro="">
      <xdr:nvGraphicFramePr>
        <xdr:cNvPr id="31" name="Chart 1">
          <a:extLst>
            <a:ext uri="{FF2B5EF4-FFF2-40B4-BE49-F238E27FC236}">
              <a16:creationId xmlns:a16="http://schemas.microsoft.com/office/drawing/2014/main" id="{0074F4CD-C8F7-40D1-921B-F168EF341D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</xdr:col>
      <xdr:colOff>29134</xdr:colOff>
      <xdr:row>140</xdr:row>
      <xdr:rowOff>46504</xdr:rowOff>
    </xdr:from>
    <xdr:to>
      <xdr:col>11</xdr:col>
      <xdr:colOff>230840</xdr:colOff>
      <xdr:row>157</xdr:row>
      <xdr:rowOff>48004</xdr:rowOff>
    </xdr:to>
    <xdr:graphicFrame macro="">
      <xdr:nvGraphicFramePr>
        <xdr:cNvPr id="2" name="Chart 5">
          <a:extLst>
            <a:ext uri="{FF2B5EF4-FFF2-40B4-BE49-F238E27FC236}">
              <a16:creationId xmlns:a16="http://schemas.microsoft.com/office/drawing/2014/main" id="{3A6D0205-87A3-491E-B76F-CE7DB91CDC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</xdr:col>
      <xdr:colOff>542925</xdr:colOff>
      <xdr:row>210</xdr:row>
      <xdr:rowOff>19050</xdr:rowOff>
    </xdr:from>
    <xdr:to>
      <xdr:col>10</xdr:col>
      <xdr:colOff>456525</xdr:colOff>
      <xdr:row>227</xdr:row>
      <xdr:rowOff>20550</xdr:rowOff>
    </xdr:to>
    <xdr:graphicFrame macro="">
      <xdr:nvGraphicFramePr>
        <xdr:cNvPr id="28" name="Chart 6">
          <a:extLst>
            <a:ext uri="{FF2B5EF4-FFF2-40B4-BE49-F238E27FC236}">
              <a16:creationId xmlns:a16="http://schemas.microsoft.com/office/drawing/2014/main" id="{7EB295C6-87A6-4A3C-ACD7-38563AB925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</xdr:col>
      <xdr:colOff>56775</xdr:colOff>
      <xdr:row>175</xdr:row>
      <xdr:rowOff>31002</xdr:rowOff>
    </xdr:from>
    <xdr:to>
      <xdr:col>9</xdr:col>
      <xdr:colOff>656175</xdr:colOff>
      <xdr:row>192</xdr:row>
      <xdr:rowOff>32502</xdr:rowOff>
    </xdr:to>
    <xdr:graphicFrame macro="">
      <xdr:nvGraphicFramePr>
        <xdr:cNvPr id="29" name="Chart 7">
          <a:extLst>
            <a:ext uri="{FF2B5EF4-FFF2-40B4-BE49-F238E27FC236}">
              <a16:creationId xmlns:a16="http://schemas.microsoft.com/office/drawing/2014/main" id="{888D4732-A5DF-4D9B-81ED-F3569BD814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52293</xdr:colOff>
      <xdr:row>13</xdr:row>
      <xdr:rowOff>125504</xdr:rowOff>
    </xdr:from>
    <xdr:to>
      <xdr:col>10</xdr:col>
      <xdr:colOff>651693</xdr:colOff>
      <xdr:row>30</xdr:row>
      <xdr:rowOff>127004</xdr:rowOff>
    </xdr:to>
    <xdr:graphicFrame macro="">
      <xdr:nvGraphicFramePr>
        <xdr:cNvPr id="19" name="Chart 1">
          <a:extLst>
            <a:ext uri="{FF2B5EF4-FFF2-40B4-BE49-F238E27FC236}">
              <a16:creationId xmlns:a16="http://schemas.microsoft.com/office/drawing/2014/main" id="{DAB2DE58-1503-4550-973D-84F3061891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161076</xdr:colOff>
      <xdr:row>43</xdr:row>
      <xdr:rowOff>136711</xdr:rowOff>
    </xdr:from>
    <xdr:to>
      <xdr:col>11</xdr:col>
      <xdr:colOff>92606</xdr:colOff>
      <xdr:row>60</xdr:row>
      <xdr:rowOff>138211</xdr:rowOff>
    </xdr:to>
    <xdr:graphicFrame macro="">
      <xdr:nvGraphicFramePr>
        <xdr:cNvPr id="20" name="Chart 2">
          <a:extLst>
            <a:ext uri="{FF2B5EF4-FFF2-40B4-BE49-F238E27FC236}">
              <a16:creationId xmlns:a16="http://schemas.microsoft.com/office/drawing/2014/main" id="{D387F048-BA4A-4F81-9A95-ED1C2C9AF3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93755</xdr:colOff>
      <xdr:row>72</xdr:row>
      <xdr:rowOff>81055</xdr:rowOff>
    </xdr:from>
    <xdr:to>
      <xdr:col>11</xdr:col>
      <xdr:colOff>25285</xdr:colOff>
      <xdr:row>89</xdr:row>
      <xdr:rowOff>82555</xdr:rowOff>
    </xdr:to>
    <xdr:graphicFrame macro="">
      <xdr:nvGraphicFramePr>
        <xdr:cNvPr id="6" name="Chart 1">
          <a:extLst>
            <a:ext uri="{FF2B5EF4-FFF2-40B4-BE49-F238E27FC236}">
              <a16:creationId xmlns:a16="http://schemas.microsoft.com/office/drawing/2014/main" id="{F2C550A6-1287-45AA-BDD5-E6F25D83C3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193862</xdr:colOff>
      <xdr:row>107</xdr:row>
      <xdr:rowOff>47064</xdr:rowOff>
    </xdr:from>
    <xdr:to>
      <xdr:col>11</xdr:col>
      <xdr:colOff>125392</xdr:colOff>
      <xdr:row>124</xdr:row>
      <xdr:rowOff>48564</xdr:rowOff>
    </xdr:to>
    <xdr:graphicFrame macro="">
      <xdr:nvGraphicFramePr>
        <xdr:cNvPr id="30" name="Chart 1">
          <a:extLst>
            <a:ext uri="{FF2B5EF4-FFF2-40B4-BE49-F238E27FC236}">
              <a16:creationId xmlns:a16="http://schemas.microsoft.com/office/drawing/2014/main" id="{77E874B4-4DBD-4875-B8E3-CB50CF335E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</xdr:col>
      <xdr:colOff>29134</xdr:colOff>
      <xdr:row>140</xdr:row>
      <xdr:rowOff>46504</xdr:rowOff>
    </xdr:from>
    <xdr:to>
      <xdr:col>11</xdr:col>
      <xdr:colOff>230840</xdr:colOff>
      <xdr:row>157</xdr:row>
      <xdr:rowOff>48004</xdr:rowOff>
    </xdr:to>
    <xdr:graphicFrame macro="">
      <xdr:nvGraphicFramePr>
        <xdr:cNvPr id="3" name="Chart 5">
          <a:extLst>
            <a:ext uri="{FF2B5EF4-FFF2-40B4-BE49-F238E27FC236}">
              <a16:creationId xmlns:a16="http://schemas.microsoft.com/office/drawing/2014/main" id="{5DD3CFF5-9117-4F77-8B8E-7DBA481B9D4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</xdr:col>
      <xdr:colOff>542925</xdr:colOff>
      <xdr:row>210</xdr:row>
      <xdr:rowOff>19050</xdr:rowOff>
    </xdr:from>
    <xdr:to>
      <xdr:col>10</xdr:col>
      <xdr:colOff>456525</xdr:colOff>
      <xdr:row>227</xdr:row>
      <xdr:rowOff>20550</xdr:rowOff>
    </xdr:to>
    <xdr:graphicFrame macro="">
      <xdr:nvGraphicFramePr>
        <xdr:cNvPr id="33" name="Chart 6">
          <a:extLst>
            <a:ext uri="{FF2B5EF4-FFF2-40B4-BE49-F238E27FC236}">
              <a16:creationId xmlns:a16="http://schemas.microsoft.com/office/drawing/2014/main" id="{998FCF7D-4E14-4375-95A4-5538CDB0E3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</xdr:col>
      <xdr:colOff>56775</xdr:colOff>
      <xdr:row>175</xdr:row>
      <xdr:rowOff>31002</xdr:rowOff>
    </xdr:from>
    <xdr:to>
      <xdr:col>9</xdr:col>
      <xdr:colOff>656175</xdr:colOff>
      <xdr:row>192</xdr:row>
      <xdr:rowOff>32502</xdr:rowOff>
    </xdr:to>
    <xdr:graphicFrame macro="">
      <xdr:nvGraphicFramePr>
        <xdr:cNvPr id="32" name="Chart 7">
          <a:extLst>
            <a:ext uri="{FF2B5EF4-FFF2-40B4-BE49-F238E27FC236}">
              <a16:creationId xmlns:a16="http://schemas.microsoft.com/office/drawing/2014/main" id="{7193C6C6-8D88-44B2-860D-DB9F211FE7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506318</xdr:colOff>
      <xdr:row>13</xdr:row>
      <xdr:rowOff>93754</xdr:rowOff>
    </xdr:from>
    <xdr:to>
      <xdr:col>15</xdr:col>
      <xdr:colOff>397693</xdr:colOff>
      <xdr:row>30</xdr:row>
      <xdr:rowOff>95254</xdr:rowOff>
    </xdr:to>
    <xdr:graphicFrame macro="">
      <xdr:nvGraphicFramePr>
        <xdr:cNvPr id="25" name="Chart 1">
          <a:extLst>
            <a:ext uri="{FF2B5EF4-FFF2-40B4-BE49-F238E27FC236}">
              <a16:creationId xmlns:a16="http://schemas.microsoft.com/office/drawing/2014/main" id="{85ABC50D-2E65-44BB-99A4-4DBF02F30C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161076</xdr:colOff>
      <xdr:row>43</xdr:row>
      <xdr:rowOff>136711</xdr:rowOff>
    </xdr:from>
    <xdr:to>
      <xdr:col>11</xdr:col>
      <xdr:colOff>92606</xdr:colOff>
      <xdr:row>60</xdr:row>
      <xdr:rowOff>138211</xdr:rowOff>
    </xdr:to>
    <xdr:graphicFrame macro="">
      <xdr:nvGraphicFramePr>
        <xdr:cNvPr id="24" name="Chart 2">
          <a:extLst>
            <a:ext uri="{FF2B5EF4-FFF2-40B4-BE49-F238E27FC236}">
              <a16:creationId xmlns:a16="http://schemas.microsoft.com/office/drawing/2014/main" id="{E031F07D-BAC1-4F43-A929-46D0E84688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93755</xdr:colOff>
      <xdr:row>72</xdr:row>
      <xdr:rowOff>81055</xdr:rowOff>
    </xdr:from>
    <xdr:to>
      <xdr:col>11</xdr:col>
      <xdr:colOff>25285</xdr:colOff>
      <xdr:row>89</xdr:row>
      <xdr:rowOff>82555</xdr:rowOff>
    </xdr:to>
    <xdr:graphicFrame macro="">
      <xdr:nvGraphicFramePr>
        <xdr:cNvPr id="10" name="Chart 1">
          <a:extLst>
            <a:ext uri="{FF2B5EF4-FFF2-40B4-BE49-F238E27FC236}">
              <a16:creationId xmlns:a16="http://schemas.microsoft.com/office/drawing/2014/main" id="{391BC8AE-8895-402F-A857-E112397E43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193862</xdr:colOff>
      <xdr:row>107</xdr:row>
      <xdr:rowOff>47064</xdr:rowOff>
    </xdr:from>
    <xdr:to>
      <xdr:col>11</xdr:col>
      <xdr:colOff>125392</xdr:colOff>
      <xdr:row>124</xdr:row>
      <xdr:rowOff>48564</xdr:rowOff>
    </xdr:to>
    <xdr:graphicFrame macro="">
      <xdr:nvGraphicFramePr>
        <xdr:cNvPr id="29" name="Chart 1">
          <a:extLst>
            <a:ext uri="{FF2B5EF4-FFF2-40B4-BE49-F238E27FC236}">
              <a16:creationId xmlns:a16="http://schemas.microsoft.com/office/drawing/2014/main" id="{942F742C-4EDC-43EF-B3A0-8B6B447C05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</xdr:col>
      <xdr:colOff>29134</xdr:colOff>
      <xdr:row>140</xdr:row>
      <xdr:rowOff>46504</xdr:rowOff>
    </xdr:from>
    <xdr:to>
      <xdr:col>11</xdr:col>
      <xdr:colOff>230840</xdr:colOff>
      <xdr:row>157</xdr:row>
      <xdr:rowOff>48004</xdr:rowOff>
    </xdr:to>
    <xdr:graphicFrame macro="">
      <xdr:nvGraphicFramePr>
        <xdr:cNvPr id="2" name="Chart 5">
          <a:extLst>
            <a:ext uri="{FF2B5EF4-FFF2-40B4-BE49-F238E27FC236}">
              <a16:creationId xmlns:a16="http://schemas.microsoft.com/office/drawing/2014/main" id="{1FCD45E1-50EB-4982-B1D0-FAC27F4446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</xdr:col>
      <xdr:colOff>542925</xdr:colOff>
      <xdr:row>210</xdr:row>
      <xdr:rowOff>19050</xdr:rowOff>
    </xdr:from>
    <xdr:to>
      <xdr:col>10</xdr:col>
      <xdr:colOff>456525</xdr:colOff>
      <xdr:row>227</xdr:row>
      <xdr:rowOff>20550</xdr:rowOff>
    </xdr:to>
    <xdr:graphicFrame macro="">
      <xdr:nvGraphicFramePr>
        <xdr:cNvPr id="26" name="Chart 6">
          <a:extLst>
            <a:ext uri="{FF2B5EF4-FFF2-40B4-BE49-F238E27FC236}">
              <a16:creationId xmlns:a16="http://schemas.microsoft.com/office/drawing/2014/main" id="{28118EA0-8637-4757-A542-F9C1288593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</xdr:col>
      <xdr:colOff>56775</xdr:colOff>
      <xdr:row>175</xdr:row>
      <xdr:rowOff>31002</xdr:rowOff>
    </xdr:from>
    <xdr:to>
      <xdr:col>9</xdr:col>
      <xdr:colOff>656175</xdr:colOff>
      <xdr:row>192</xdr:row>
      <xdr:rowOff>32502</xdr:rowOff>
    </xdr:to>
    <xdr:graphicFrame macro="">
      <xdr:nvGraphicFramePr>
        <xdr:cNvPr id="27" name="Chart 7">
          <a:extLst>
            <a:ext uri="{FF2B5EF4-FFF2-40B4-BE49-F238E27FC236}">
              <a16:creationId xmlns:a16="http://schemas.microsoft.com/office/drawing/2014/main" id="{76BFB34E-5265-49E3-9A91-B06FBC3A4C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52293</xdr:colOff>
      <xdr:row>13</xdr:row>
      <xdr:rowOff>125504</xdr:rowOff>
    </xdr:from>
    <xdr:to>
      <xdr:col>10</xdr:col>
      <xdr:colOff>651693</xdr:colOff>
      <xdr:row>30</xdr:row>
      <xdr:rowOff>127004</xdr:rowOff>
    </xdr:to>
    <xdr:graphicFrame macro="">
      <xdr:nvGraphicFramePr>
        <xdr:cNvPr id="24" name="Chart 1">
          <a:extLst>
            <a:ext uri="{FF2B5EF4-FFF2-40B4-BE49-F238E27FC236}">
              <a16:creationId xmlns:a16="http://schemas.microsoft.com/office/drawing/2014/main" id="{C81258ED-19C4-416A-AE19-A6BEC885C84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161076</xdr:colOff>
      <xdr:row>43</xdr:row>
      <xdr:rowOff>136711</xdr:rowOff>
    </xdr:from>
    <xdr:to>
      <xdr:col>11</xdr:col>
      <xdr:colOff>92606</xdr:colOff>
      <xdr:row>60</xdr:row>
      <xdr:rowOff>138211</xdr:rowOff>
    </xdr:to>
    <xdr:graphicFrame macro="">
      <xdr:nvGraphicFramePr>
        <xdr:cNvPr id="23" name="Chart 2">
          <a:extLst>
            <a:ext uri="{FF2B5EF4-FFF2-40B4-BE49-F238E27FC236}">
              <a16:creationId xmlns:a16="http://schemas.microsoft.com/office/drawing/2014/main" id="{6BEC5579-951D-46AE-9D6F-4F48E62A1E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93755</xdr:colOff>
      <xdr:row>72</xdr:row>
      <xdr:rowOff>81055</xdr:rowOff>
    </xdr:from>
    <xdr:to>
      <xdr:col>11</xdr:col>
      <xdr:colOff>25285</xdr:colOff>
      <xdr:row>89</xdr:row>
      <xdr:rowOff>82555</xdr:rowOff>
    </xdr:to>
    <xdr:graphicFrame macro="">
      <xdr:nvGraphicFramePr>
        <xdr:cNvPr id="10" name="Chart 1">
          <a:extLst>
            <a:ext uri="{FF2B5EF4-FFF2-40B4-BE49-F238E27FC236}">
              <a16:creationId xmlns:a16="http://schemas.microsoft.com/office/drawing/2014/main" id="{04468E68-F09D-4BA5-987D-07425B4A4D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193862</xdr:colOff>
      <xdr:row>107</xdr:row>
      <xdr:rowOff>47064</xdr:rowOff>
    </xdr:from>
    <xdr:to>
      <xdr:col>11</xdr:col>
      <xdr:colOff>125392</xdr:colOff>
      <xdr:row>124</xdr:row>
      <xdr:rowOff>48564</xdr:rowOff>
    </xdr:to>
    <xdr:graphicFrame macro="">
      <xdr:nvGraphicFramePr>
        <xdr:cNvPr id="34" name="Chart 1">
          <a:extLst>
            <a:ext uri="{FF2B5EF4-FFF2-40B4-BE49-F238E27FC236}">
              <a16:creationId xmlns:a16="http://schemas.microsoft.com/office/drawing/2014/main" id="{6757DFE2-3478-4A80-AFED-17DD2664A5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</xdr:col>
      <xdr:colOff>29134</xdr:colOff>
      <xdr:row>140</xdr:row>
      <xdr:rowOff>46504</xdr:rowOff>
    </xdr:from>
    <xdr:to>
      <xdr:col>11</xdr:col>
      <xdr:colOff>230840</xdr:colOff>
      <xdr:row>157</xdr:row>
      <xdr:rowOff>48004</xdr:rowOff>
    </xdr:to>
    <xdr:graphicFrame macro="">
      <xdr:nvGraphicFramePr>
        <xdr:cNvPr id="2" name="Chart 5">
          <a:extLst>
            <a:ext uri="{FF2B5EF4-FFF2-40B4-BE49-F238E27FC236}">
              <a16:creationId xmlns:a16="http://schemas.microsoft.com/office/drawing/2014/main" id="{5878D60D-33E1-4D1F-9E28-D5763E9C0B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</xdr:col>
      <xdr:colOff>542925</xdr:colOff>
      <xdr:row>210</xdr:row>
      <xdr:rowOff>19050</xdr:rowOff>
    </xdr:from>
    <xdr:to>
      <xdr:col>10</xdr:col>
      <xdr:colOff>456525</xdr:colOff>
      <xdr:row>227</xdr:row>
      <xdr:rowOff>20550</xdr:rowOff>
    </xdr:to>
    <xdr:graphicFrame macro="">
      <xdr:nvGraphicFramePr>
        <xdr:cNvPr id="38" name="Chart 6">
          <a:extLst>
            <a:ext uri="{FF2B5EF4-FFF2-40B4-BE49-F238E27FC236}">
              <a16:creationId xmlns:a16="http://schemas.microsoft.com/office/drawing/2014/main" id="{A6E0746C-C456-46D1-A383-F60E34399C2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</xdr:col>
      <xdr:colOff>56775</xdr:colOff>
      <xdr:row>175</xdr:row>
      <xdr:rowOff>31002</xdr:rowOff>
    </xdr:from>
    <xdr:to>
      <xdr:col>9</xdr:col>
      <xdr:colOff>656175</xdr:colOff>
      <xdr:row>192</xdr:row>
      <xdr:rowOff>32502</xdr:rowOff>
    </xdr:to>
    <xdr:graphicFrame macro="">
      <xdr:nvGraphicFramePr>
        <xdr:cNvPr id="37" name="Chart 7">
          <a:extLst>
            <a:ext uri="{FF2B5EF4-FFF2-40B4-BE49-F238E27FC236}">
              <a16:creationId xmlns:a16="http://schemas.microsoft.com/office/drawing/2014/main" id="{C92CAD5A-FB10-4F14-9639-4C6C7E32AF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38099</xdr:colOff>
      <xdr:row>9</xdr:row>
      <xdr:rowOff>68261</xdr:rowOff>
    </xdr:from>
    <xdr:to>
      <xdr:col>10</xdr:col>
      <xdr:colOff>90899</xdr:colOff>
      <xdr:row>26</xdr:row>
      <xdr:rowOff>69761</xdr:rowOff>
    </xdr:to>
    <xdr:graphicFrame macro="">
      <xdr:nvGraphicFramePr>
        <xdr:cNvPr id="70" name="Chart 1">
          <a:extLst>
            <a:ext uri="{FF2B5EF4-FFF2-40B4-BE49-F238E27FC236}">
              <a16:creationId xmlns:a16="http://schemas.microsoft.com/office/drawing/2014/main" id="{97D5434A-1647-44A4-8977-8FCA785D76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133349</xdr:colOff>
      <xdr:row>36</xdr:row>
      <xdr:rowOff>122237</xdr:rowOff>
    </xdr:from>
    <xdr:to>
      <xdr:col>10</xdr:col>
      <xdr:colOff>186149</xdr:colOff>
      <xdr:row>53</xdr:row>
      <xdr:rowOff>123737</xdr:rowOff>
    </xdr:to>
    <xdr:graphicFrame macro="">
      <xdr:nvGraphicFramePr>
        <xdr:cNvPr id="63" name="Chart 2">
          <a:extLst>
            <a:ext uri="{FF2B5EF4-FFF2-40B4-BE49-F238E27FC236}">
              <a16:creationId xmlns:a16="http://schemas.microsoft.com/office/drawing/2014/main" id="{7565F4EB-D159-4A23-8A05-8126FBAE55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276224</xdr:colOff>
      <xdr:row>10</xdr:row>
      <xdr:rowOff>85724</xdr:rowOff>
    </xdr:from>
    <xdr:to>
      <xdr:col>10</xdr:col>
      <xdr:colOff>104099</xdr:colOff>
      <xdr:row>27</xdr:row>
      <xdr:rowOff>87224</xdr:rowOff>
    </xdr:to>
    <xdr:graphicFrame macro="">
      <xdr:nvGraphicFramePr>
        <xdr:cNvPr id="3" name="Chart 1">
          <a:extLst>
            <a:ext uri="{FF2B5EF4-FFF2-40B4-BE49-F238E27FC236}">
              <a16:creationId xmlns:a16="http://schemas.microsoft.com/office/drawing/2014/main" id="{4CCFBDA6-4682-4636-8C2B-8D304395F3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228600</xdr:colOff>
      <xdr:row>1</xdr:row>
      <xdr:rowOff>66675</xdr:rowOff>
    </xdr:from>
    <xdr:to>
      <xdr:col>24</xdr:col>
      <xdr:colOff>12025</xdr:colOff>
      <xdr:row>18</xdr:row>
      <xdr:rowOff>68175</xdr:rowOff>
    </xdr:to>
    <xdr:graphicFrame macro="">
      <xdr:nvGraphicFramePr>
        <xdr:cNvPr id="3" name="Chart 1">
          <a:extLst>
            <a:ext uri="{FF2B5EF4-FFF2-40B4-BE49-F238E27FC236}">
              <a16:creationId xmlns:a16="http://schemas.microsoft.com/office/drawing/2014/main" id="{66889476-01D6-40EA-BF69-3E8CC74C5B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130175</xdr:colOff>
      <xdr:row>22</xdr:row>
      <xdr:rowOff>76200</xdr:rowOff>
    </xdr:from>
    <xdr:to>
      <xdr:col>24</xdr:col>
      <xdr:colOff>332700</xdr:colOff>
      <xdr:row>39</xdr:row>
      <xdr:rowOff>77700</xdr:rowOff>
    </xdr:to>
    <xdr:graphicFrame macro="">
      <xdr:nvGraphicFramePr>
        <xdr:cNvPr id="21" name="Chart 2">
          <a:extLst>
            <a:ext uri="{FF2B5EF4-FFF2-40B4-BE49-F238E27FC236}">
              <a16:creationId xmlns:a16="http://schemas.microsoft.com/office/drawing/2014/main" id="{5F898351-DDE9-4C71-B4E9-FCB1229969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180975</xdr:colOff>
      <xdr:row>48</xdr:row>
      <xdr:rowOff>133350</xdr:rowOff>
    </xdr:from>
    <xdr:to>
      <xdr:col>23</xdr:col>
      <xdr:colOff>380325</xdr:colOff>
      <xdr:row>65</xdr:row>
      <xdr:rowOff>134850</xdr:rowOff>
    </xdr:to>
    <xdr:graphicFrame macro="">
      <xdr:nvGraphicFramePr>
        <xdr:cNvPr id="15" name="Chart 3">
          <a:extLst>
            <a:ext uri="{FF2B5EF4-FFF2-40B4-BE49-F238E27FC236}">
              <a16:creationId xmlns:a16="http://schemas.microsoft.com/office/drawing/2014/main" id="{E3293103-0FA5-41CA-AC55-EE8EB53AD3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180976</xdr:colOff>
      <xdr:row>68</xdr:row>
      <xdr:rowOff>133350</xdr:rowOff>
    </xdr:from>
    <xdr:to>
      <xdr:col>23</xdr:col>
      <xdr:colOff>380326</xdr:colOff>
      <xdr:row>85</xdr:row>
      <xdr:rowOff>134850</xdr:rowOff>
    </xdr:to>
    <xdr:graphicFrame macro="">
      <xdr:nvGraphicFramePr>
        <xdr:cNvPr id="17" name="Chart 4">
          <a:extLst>
            <a:ext uri="{FF2B5EF4-FFF2-40B4-BE49-F238E27FC236}">
              <a16:creationId xmlns:a16="http://schemas.microsoft.com/office/drawing/2014/main" id="{85328896-39B1-41DD-B6FF-9FD08B4CD8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180975</xdr:colOff>
      <xdr:row>89</xdr:row>
      <xdr:rowOff>133350</xdr:rowOff>
    </xdr:from>
    <xdr:to>
      <xdr:col>23</xdr:col>
      <xdr:colOff>380325</xdr:colOff>
      <xdr:row>106</xdr:row>
      <xdr:rowOff>134850</xdr:rowOff>
    </xdr:to>
    <xdr:graphicFrame macro="">
      <xdr:nvGraphicFramePr>
        <xdr:cNvPr id="19" name="Chart 5">
          <a:extLst>
            <a:ext uri="{FF2B5EF4-FFF2-40B4-BE49-F238E27FC236}">
              <a16:creationId xmlns:a16="http://schemas.microsoft.com/office/drawing/2014/main" id="{B1AD9F56-F005-4C45-A995-125D3BA4F0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1228725</xdr:colOff>
      <xdr:row>21</xdr:row>
      <xdr:rowOff>85725</xdr:rowOff>
    </xdr:from>
    <xdr:to>
      <xdr:col>5</xdr:col>
      <xdr:colOff>799425</xdr:colOff>
      <xdr:row>38</xdr:row>
      <xdr:rowOff>87225</xdr:rowOff>
    </xdr:to>
    <xdr:graphicFrame macro="">
      <xdr:nvGraphicFramePr>
        <xdr:cNvPr id="11" name="Chart 1">
          <a:extLst>
            <a:ext uri="{FF2B5EF4-FFF2-40B4-BE49-F238E27FC236}">
              <a16:creationId xmlns:a16="http://schemas.microsoft.com/office/drawing/2014/main" id="{5EC2ECBD-AA9B-400B-A0AF-F61D888F97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0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1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2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8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9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0000"/>
  </sheetPr>
  <dimension ref="A1:H38"/>
  <sheetViews>
    <sheetView zoomScaleNormal="100" workbookViewId="0">
      <selection activeCell="G16" sqref="G16"/>
    </sheetView>
  </sheetViews>
  <sheetFormatPr defaultRowHeight="15" x14ac:dyDescent="0.25"/>
  <cols>
    <col min="1" max="1" width="19.7109375" bestFit="1" customWidth="1"/>
    <col min="2" max="2" width="73" style="4" bestFit="1" customWidth="1"/>
    <col min="3" max="3" width="16.85546875" bestFit="1" customWidth="1"/>
    <col min="4" max="4" width="19" bestFit="1" customWidth="1"/>
    <col min="5" max="5" width="17.5703125" bestFit="1" customWidth="1"/>
    <col min="6" max="6" width="16.85546875" bestFit="1" customWidth="1"/>
    <col min="7" max="7" width="20.42578125" bestFit="1" customWidth="1"/>
  </cols>
  <sheetData>
    <row r="1" spans="1:8" ht="18.75" x14ac:dyDescent="0.3">
      <c r="A1" s="51" t="s">
        <v>0</v>
      </c>
    </row>
    <row r="2" spans="1:8" x14ac:dyDescent="0.25">
      <c r="A2" s="3" t="s">
        <v>276</v>
      </c>
    </row>
    <row r="3" spans="1:8" x14ac:dyDescent="0.25">
      <c r="C3" s="2" t="s">
        <v>1</v>
      </c>
      <c r="D3" s="2" t="s">
        <v>2</v>
      </c>
      <c r="E3" s="2" t="s">
        <v>3</v>
      </c>
      <c r="F3" s="2" t="s">
        <v>4</v>
      </c>
      <c r="G3" s="2" t="s">
        <v>5</v>
      </c>
    </row>
    <row r="4" spans="1:8" x14ac:dyDescent="0.25">
      <c r="A4">
        <v>1</v>
      </c>
      <c r="B4" s="4" t="s">
        <v>6</v>
      </c>
      <c r="C4" t="s">
        <v>7</v>
      </c>
      <c r="D4" t="s">
        <v>8</v>
      </c>
      <c r="E4" t="s">
        <v>9</v>
      </c>
      <c r="F4" t="s">
        <v>10</v>
      </c>
      <c r="G4" t="s">
        <v>11</v>
      </c>
    </row>
    <row r="5" spans="1:8" x14ac:dyDescent="0.25">
      <c r="A5">
        <f t="shared" ref="A5:A10" si="0">A4+1</f>
        <v>2</v>
      </c>
      <c r="B5" s="4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</row>
    <row r="6" spans="1:8" x14ac:dyDescent="0.25">
      <c r="A6">
        <f t="shared" si="0"/>
        <v>3</v>
      </c>
      <c r="B6" s="4" t="s">
        <v>18</v>
      </c>
      <c r="C6" t="s">
        <v>19</v>
      </c>
      <c r="D6" t="s">
        <v>20</v>
      </c>
      <c r="E6" t="s">
        <v>21</v>
      </c>
      <c r="F6" t="s">
        <v>22</v>
      </c>
      <c r="G6" t="s">
        <v>23</v>
      </c>
    </row>
    <row r="7" spans="1:8" x14ac:dyDescent="0.25">
      <c r="A7">
        <f t="shared" si="0"/>
        <v>4</v>
      </c>
      <c r="B7" s="4" t="s">
        <v>24</v>
      </c>
      <c r="C7" t="s">
        <v>25</v>
      </c>
      <c r="D7" t="s">
        <v>26</v>
      </c>
      <c r="E7" t="s">
        <v>27</v>
      </c>
      <c r="F7" t="s">
        <v>28</v>
      </c>
      <c r="G7" t="s">
        <v>29</v>
      </c>
    </row>
    <row r="8" spans="1:8" x14ac:dyDescent="0.25">
      <c r="A8">
        <f t="shared" si="0"/>
        <v>5</v>
      </c>
      <c r="B8" s="4" t="s">
        <v>30</v>
      </c>
      <c r="C8" t="s">
        <v>31</v>
      </c>
      <c r="D8" t="s">
        <v>32</v>
      </c>
      <c r="E8" t="s">
        <v>33</v>
      </c>
      <c r="F8" t="s">
        <v>34</v>
      </c>
      <c r="G8" t="s">
        <v>35</v>
      </c>
    </row>
    <row r="9" spans="1:8" x14ac:dyDescent="0.25">
      <c r="A9">
        <f t="shared" si="0"/>
        <v>6</v>
      </c>
      <c r="B9" s="4" t="s">
        <v>274</v>
      </c>
      <c r="C9" t="s">
        <v>36</v>
      </c>
      <c r="D9" t="s">
        <v>37</v>
      </c>
      <c r="E9" t="s">
        <v>38</v>
      </c>
      <c r="F9" t="s">
        <v>39</v>
      </c>
      <c r="G9" t="s">
        <v>40</v>
      </c>
      <c r="H9" s="5"/>
    </row>
    <row r="10" spans="1:8" x14ac:dyDescent="0.25">
      <c r="A10">
        <f t="shared" si="0"/>
        <v>7</v>
      </c>
      <c r="B10" s="4" t="s">
        <v>275</v>
      </c>
      <c r="C10" t="s">
        <v>41</v>
      </c>
      <c r="D10" t="s">
        <v>42</v>
      </c>
      <c r="E10" t="s">
        <v>43</v>
      </c>
      <c r="F10" t="s">
        <v>44</v>
      </c>
      <c r="G10" t="s">
        <v>45</v>
      </c>
      <c r="H10" s="5"/>
    </row>
    <row r="13" spans="1:8" x14ac:dyDescent="0.25">
      <c r="A13" s="3" t="s">
        <v>277</v>
      </c>
    </row>
    <row r="14" spans="1:8" x14ac:dyDescent="0.25">
      <c r="B14" s="4" t="s">
        <v>46</v>
      </c>
      <c r="C14" s="89" t="s">
        <v>47</v>
      </c>
    </row>
    <row r="15" spans="1:8" x14ac:dyDescent="0.25">
      <c r="B15" s="4" t="s">
        <v>48</v>
      </c>
      <c r="C15" s="89" t="s">
        <v>49</v>
      </c>
    </row>
    <row r="16" spans="1:8" x14ac:dyDescent="0.25">
      <c r="B16" s="81" t="s">
        <v>50</v>
      </c>
      <c r="C16" s="89" t="s">
        <v>51</v>
      </c>
      <c r="D16" s="5"/>
    </row>
    <row r="17" spans="1:4" x14ac:dyDescent="0.25">
      <c r="B17" s="81" t="s">
        <v>52</v>
      </c>
      <c r="C17" s="89" t="s">
        <v>53</v>
      </c>
    </row>
    <row r="18" spans="1:4" x14ac:dyDescent="0.25">
      <c r="B18" s="81" t="s">
        <v>54</v>
      </c>
      <c r="C18" s="89" t="s">
        <v>55</v>
      </c>
    </row>
    <row r="19" spans="1:4" x14ac:dyDescent="0.25">
      <c r="B19" s="81" t="s">
        <v>56</v>
      </c>
      <c r="C19" s="89" t="s">
        <v>57</v>
      </c>
      <c r="D19" s="5"/>
    </row>
    <row r="20" spans="1:4" x14ac:dyDescent="0.25">
      <c r="B20" s="81" t="s">
        <v>59</v>
      </c>
      <c r="C20" s="89" t="s">
        <v>58</v>
      </c>
    </row>
    <row r="22" spans="1:4" x14ac:dyDescent="0.25">
      <c r="A22" s="3" t="s">
        <v>278</v>
      </c>
    </row>
    <row r="23" spans="1:4" x14ac:dyDescent="0.25">
      <c r="B23" s="4" t="s">
        <v>60</v>
      </c>
      <c r="C23" s="89" t="s">
        <v>279</v>
      </c>
    </row>
    <row r="24" spans="1:4" x14ac:dyDescent="0.25">
      <c r="B24" s="4" t="s">
        <v>61</v>
      </c>
      <c r="C24" s="89" t="s">
        <v>228</v>
      </c>
    </row>
    <row r="25" spans="1:4" x14ac:dyDescent="0.25">
      <c r="B25" s="4" t="s">
        <v>63</v>
      </c>
      <c r="C25" s="89" t="s">
        <v>62</v>
      </c>
    </row>
    <row r="26" spans="1:4" x14ac:dyDescent="0.25">
      <c r="B26" s="4" t="s">
        <v>64</v>
      </c>
      <c r="C26" s="89" t="s">
        <v>282</v>
      </c>
    </row>
    <row r="27" spans="1:4" x14ac:dyDescent="0.25">
      <c r="B27" s="61" t="s">
        <v>66</v>
      </c>
      <c r="C27" s="89" t="s">
        <v>65</v>
      </c>
    </row>
    <row r="28" spans="1:4" x14ac:dyDescent="0.25">
      <c r="C28" s="2"/>
    </row>
    <row r="29" spans="1:4" x14ac:dyDescent="0.25">
      <c r="C29" s="2"/>
    </row>
    <row r="30" spans="1:4" x14ac:dyDescent="0.25">
      <c r="C30" s="2"/>
    </row>
    <row r="31" spans="1:4" x14ac:dyDescent="0.25">
      <c r="C31" s="2"/>
    </row>
    <row r="32" spans="1:4" x14ac:dyDescent="0.25">
      <c r="C32" s="2"/>
    </row>
    <row r="33" spans="3:3" x14ac:dyDescent="0.25">
      <c r="C33" s="2"/>
    </row>
    <row r="34" spans="3:3" x14ac:dyDescent="0.25">
      <c r="C34" s="2"/>
    </row>
    <row r="35" spans="3:3" x14ac:dyDescent="0.25">
      <c r="C35" s="2"/>
    </row>
    <row r="36" spans="3:3" x14ac:dyDescent="0.25">
      <c r="C36" s="2"/>
    </row>
    <row r="37" spans="3:3" x14ac:dyDescent="0.25">
      <c r="C37" s="2"/>
    </row>
    <row r="38" spans="3:3" x14ac:dyDescent="0.25">
      <c r="C38" s="2"/>
    </row>
  </sheetData>
  <phoneticPr fontId="15" type="noConversion"/>
  <hyperlinks>
    <hyperlink ref="C23" location="'Figure 27-29'!A1" display="Figure 27-29" xr:uid="{0DE01EA1-CC48-4D88-B529-6AD766ABF91D}"/>
    <hyperlink ref="C24" location="'Figure 30'!A1" display="Figure 30" xr:uid="{3697D179-2A56-43AB-9892-7730361BD64F}"/>
    <hyperlink ref="C25" location="'Figure 31'!A1" display="Table and Figure 32" xr:uid="{2143C603-ADF7-4D93-AFB6-EAE898257AE8}"/>
    <hyperlink ref="C26" location="'Figure 32'!A1" display="Figure 32" xr:uid="{0AEBEB08-30A2-484F-8D92-850FFB3DC00C}"/>
    <hyperlink ref="C27" location="'Figure 33'!A1" display="Figure 33" xr:uid="{28A090F0-0D82-47A5-92B4-6D350E178387}"/>
    <hyperlink ref="C3" location="PatchworkNation!A1" display="Patchwork Nation" xr:uid="{6C8861BC-F2AA-4410-B259-96F93048D694}"/>
    <hyperlink ref="D3" location="AotearoaElectrified!A1" display="Aotearoa Electrified" xr:uid="{11BBCE17-C2DC-41FC-B1A1-713CA90448FC}"/>
    <hyperlink ref="E3" location="GlobalGreenRush!A1" display="Global Green Rush" xr:uid="{4D11204B-3DDF-495D-A371-F1FC71A13AC9}"/>
    <hyperlink ref="F3" location="MadeinAotearoa!A1" display="Made in Aotearoa" xr:uid="{20CF4971-FE42-4D16-9DB5-9D784813020C}"/>
    <hyperlink ref="G3" location="AotearoaIntelligence!A1" display="Aotearoa Intelligence" xr:uid="{561C0853-C5D3-4E4C-919C-18AC562473E8}"/>
    <hyperlink ref="C14" location="'Figure 21'!A1" display="Figure 21a" xr:uid="{4AD6D6DC-240D-45EE-A354-1E97C8F3E50E}"/>
    <hyperlink ref="C15" location="'Figure 21'!A1" display="Figure 21b" xr:uid="{9E0D604E-C947-4C34-BAA3-1896066D6E73}"/>
    <hyperlink ref="C16" location="'Figure 22'!A1" display="Figure 22" xr:uid="{1F99C832-6561-4C93-9CD1-132910FD699C}"/>
    <hyperlink ref="C18" location="'Figure 24'!A1" display="Figure 24" xr:uid="{54C6BA36-5605-46EF-8449-D488EB302DF0}"/>
    <hyperlink ref="C17" location="'Figure 23'!A1" display="Figure 23" xr:uid="{6ACD6474-F9AD-42D9-A785-8AABF7EEEC5F}"/>
    <hyperlink ref="C19" location="'Figure 25'!A1" display="Figure 25" xr:uid="{B4F8DEA6-C947-4DEE-9321-570C7D3A369D}"/>
    <hyperlink ref="C20" location="'Figure 26'!A1" display="Figure 27" xr:uid="{4884F0B7-3CFB-42BF-BE35-7757F38BCB54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C81A56-D8D2-452B-8DBC-254F2BFAA875}">
  <dimension ref="A1:AY106"/>
  <sheetViews>
    <sheetView zoomScaleNormal="100" workbookViewId="0"/>
  </sheetViews>
  <sheetFormatPr defaultColWidth="9.28515625" defaultRowHeight="15" x14ac:dyDescent="0.25"/>
  <cols>
    <col min="1" max="1" width="9.28515625" style="56"/>
    <col min="2" max="2" width="19.7109375" style="56" bestFit="1" customWidth="1"/>
    <col min="3" max="3" width="7.28515625" style="56" customWidth="1"/>
    <col min="4" max="50" width="6" style="56" customWidth="1"/>
    <col min="51" max="16384" width="9.28515625" style="56"/>
  </cols>
  <sheetData>
    <row r="1" spans="1:51" x14ac:dyDescent="0.25">
      <c r="A1" s="48" t="s">
        <v>53</v>
      </c>
      <c r="B1"/>
    </row>
    <row r="2" spans="1:51" x14ac:dyDescent="0.25">
      <c r="A2" t="s">
        <v>98</v>
      </c>
      <c r="B2" s="56" t="s">
        <v>52</v>
      </c>
    </row>
    <row r="3" spans="1:51" x14ac:dyDescent="0.25">
      <c r="A3" t="s">
        <v>99</v>
      </c>
      <c r="B3" t="s">
        <v>177</v>
      </c>
    </row>
    <row r="4" spans="1:51" x14ac:dyDescent="0.25">
      <c r="A4" s="55"/>
    </row>
    <row r="5" spans="1:51" x14ac:dyDescent="0.25">
      <c r="A5" s="55"/>
    </row>
    <row r="6" spans="1:51" x14ac:dyDescent="0.25">
      <c r="A6" s="55"/>
      <c r="B6" s="56" t="s">
        <v>168</v>
      </c>
      <c r="C6" s="56" t="s">
        <v>178</v>
      </c>
    </row>
    <row r="7" spans="1:51" x14ac:dyDescent="0.25">
      <c r="B7" s="56" t="s">
        <v>179</v>
      </c>
      <c r="C7" s="56" t="s">
        <v>180</v>
      </c>
    </row>
    <row r="8" spans="1:51" x14ac:dyDescent="0.25">
      <c r="B8" s="56" t="s">
        <v>70</v>
      </c>
      <c r="C8" s="56">
        <v>2050</v>
      </c>
    </row>
    <row r="9" spans="1:51" x14ac:dyDescent="0.25">
      <c r="C9" s="55" t="s">
        <v>181</v>
      </c>
    </row>
    <row r="10" spans="1:51" s="55" customFormat="1" x14ac:dyDescent="0.25">
      <c r="B10" s="55" t="s">
        <v>182</v>
      </c>
      <c r="C10" s="57">
        <v>0</v>
      </c>
      <c r="D10" s="57">
        <v>2.0833333333333332E-2</v>
      </c>
      <c r="E10" s="57">
        <v>4.1666666666666699E-2</v>
      </c>
      <c r="F10" s="57">
        <v>6.25E-2</v>
      </c>
      <c r="G10" s="57">
        <v>8.3333333333333301E-2</v>
      </c>
      <c r="H10" s="57">
        <v>0.104166666666667</v>
      </c>
      <c r="I10" s="57">
        <v>0.125</v>
      </c>
      <c r="J10" s="57">
        <v>0.14583333333333301</v>
      </c>
      <c r="K10" s="57">
        <v>0.16666666666666699</v>
      </c>
      <c r="L10" s="57">
        <v>0.1875</v>
      </c>
      <c r="M10" s="57">
        <v>0.20833333333333301</v>
      </c>
      <c r="N10" s="57">
        <v>0.22916666666666699</v>
      </c>
      <c r="O10" s="57">
        <v>0.25</v>
      </c>
      <c r="P10" s="57">
        <v>0.27083333333333298</v>
      </c>
      <c r="Q10" s="57">
        <v>0.29166666666666702</v>
      </c>
      <c r="R10" s="57">
        <v>0.3125</v>
      </c>
      <c r="S10" s="57">
        <v>0.33333333333333298</v>
      </c>
      <c r="T10" s="57">
        <v>0.35416666666666702</v>
      </c>
      <c r="U10" s="57">
        <v>0.375</v>
      </c>
      <c r="V10" s="57">
        <v>0.39583333333333298</v>
      </c>
      <c r="W10" s="57">
        <v>0.41666666666666702</v>
      </c>
      <c r="X10" s="57">
        <v>0.4375</v>
      </c>
      <c r="Y10" s="57">
        <v>0.45833333333333298</v>
      </c>
      <c r="Z10" s="57">
        <v>0.47916666666666702</v>
      </c>
      <c r="AA10" s="57">
        <v>0.5</v>
      </c>
      <c r="AB10" s="57">
        <v>0.52083333333333304</v>
      </c>
      <c r="AC10" s="57">
        <v>0.54166666666666696</v>
      </c>
      <c r="AD10" s="57">
        <v>0.5625</v>
      </c>
      <c r="AE10" s="57">
        <v>0.58333333333333304</v>
      </c>
      <c r="AF10" s="57">
        <v>0.60416666666666696</v>
      </c>
      <c r="AG10" s="57">
        <v>0.625</v>
      </c>
      <c r="AH10" s="57">
        <v>0.64583333333333304</v>
      </c>
      <c r="AI10" s="57">
        <v>0.66666666666666696</v>
      </c>
      <c r="AJ10" s="57">
        <v>0.6875</v>
      </c>
      <c r="AK10" s="57">
        <v>0.70833333333333304</v>
      </c>
      <c r="AL10" s="57">
        <v>0.72916666666666696</v>
      </c>
      <c r="AM10" s="57">
        <v>0.75</v>
      </c>
      <c r="AN10" s="57">
        <v>0.77083333333333304</v>
      </c>
      <c r="AO10" s="57">
        <v>0.79166666666666696</v>
      </c>
      <c r="AP10" s="57">
        <v>0.8125</v>
      </c>
      <c r="AQ10" s="57">
        <v>0.83333333333333304</v>
      </c>
      <c r="AR10" s="57">
        <v>0.85416666666666696</v>
      </c>
      <c r="AS10" s="57">
        <v>0.875</v>
      </c>
      <c r="AT10" s="57">
        <v>0.89583333333333304</v>
      </c>
      <c r="AU10" s="57">
        <v>0.91666666666666696</v>
      </c>
      <c r="AV10" s="57">
        <v>0.9375</v>
      </c>
      <c r="AW10" s="57">
        <v>0.95833333333333304</v>
      </c>
      <c r="AX10" s="57">
        <v>0.97916666666666696</v>
      </c>
      <c r="AY10" s="57"/>
    </row>
    <row r="11" spans="1:51" x14ac:dyDescent="0.25">
      <c r="B11" s="56" t="s">
        <v>183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-85.429307116844967</v>
      </c>
      <c r="T11">
        <v>-120.48075274079375</v>
      </c>
      <c r="U11">
        <v>-127.26577255966727</v>
      </c>
      <c r="V11">
        <v>-116.39434680784434</v>
      </c>
      <c r="W11">
        <v>-102.99754390469019</v>
      </c>
      <c r="X11">
        <v>-81.671871960192405</v>
      </c>
      <c r="Y11">
        <v>-63.249600778164435</v>
      </c>
      <c r="Z11">
        <v>-57.475708450247041</v>
      </c>
      <c r="AA11">
        <v>-35.072699157657937</v>
      </c>
      <c r="AB11">
        <v>-9.6545205596799697</v>
      </c>
      <c r="AC11">
        <v>0</v>
      </c>
      <c r="AD11">
        <v>0</v>
      </c>
      <c r="AE11">
        <v>0</v>
      </c>
      <c r="AF11">
        <v>0</v>
      </c>
      <c r="AG11">
        <v>0</v>
      </c>
      <c r="AH11">
        <v>0</v>
      </c>
      <c r="AI11">
        <v>0</v>
      </c>
      <c r="AJ11">
        <v>0</v>
      </c>
      <c r="AK11">
        <v>0</v>
      </c>
      <c r="AL11">
        <v>-4.3053290675767677</v>
      </c>
      <c r="AM11">
        <v>-35.838598495623451</v>
      </c>
      <c r="AN11">
        <v>-102.41996172671602</v>
      </c>
      <c r="AO11">
        <v>-131.41861389879031</v>
      </c>
      <c r="AP11">
        <v>-127.6027079055368</v>
      </c>
      <c r="AQ11">
        <v>-106.19864746142548</v>
      </c>
      <c r="AR11">
        <v>-86.836512386455482</v>
      </c>
      <c r="AS11">
        <v>-69.624829565833906</v>
      </c>
      <c r="AT11">
        <v>-47.75397019709451</v>
      </c>
      <c r="AU11">
        <v>0</v>
      </c>
      <c r="AV11">
        <v>0</v>
      </c>
      <c r="AW11">
        <v>0</v>
      </c>
      <c r="AX11">
        <v>0</v>
      </c>
    </row>
    <row r="12" spans="1:51" x14ac:dyDescent="0.25">
      <c r="B12" s="56" t="s">
        <v>184</v>
      </c>
      <c r="C12">
        <v>5302.2138792111982</v>
      </c>
      <c r="D12">
        <v>5001.1447742714208</v>
      </c>
      <c r="E12">
        <v>4756.987922007108</v>
      </c>
      <c r="F12">
        <v>4595.7533670896428</v>
      </c>
      <c r="G12">
        <v>4459.137787941745</v>
      </c>
      <c r="H12">
        <v>4342.8667231154741</v>
      </c>
      <c r="I12">
        <v>4265.1740363285207</v>
      </c>
      <c r="J12">
        <v>4209.8800641046955</v>
      </c>
      <c r="K12">
        <v>4177.8033678908951</v>
      </c>
      <c r="L12">
        <v>4181.8409984654472</v>
      </c>
      <c r="M12">
        <v>4254.079237346873</v>
      </c>
      <c r="N12">
        <v>4378.2285819154513</v>
      </c>
      <c r="O12">
        <v>4706.2589965432453</v>
      </c>
      <c r="P12">
        <v>5186.4371099145037</v>
      </c>
      <c r="Q12">
        <v>6087.708670030609</v>
      </c>
      <c r="R12">
        <v>7050.9208689301067</v>
      </c>
      <c r="S12">
        <v>7827.558697287147</v>
      </c>
      <c r="T12">
        <v>8120.8184249058768</v>
      </c>
      <c r="U12">
        <v>8133.3368847300162</v>
      </c>
      <c r="V12">
        <v>8035.612899506852</v>
      </c>
      <c r="W12">
        <v>7908.5325987985061</v>
      </c>
      <c r="X12">
        <v>7769.6290782388241</v>
      </c>
      <c r="Y12">
        <v>7661.4522742453091</v>
      </c>
      <c r="Z12">
        <v>7615.2582238932164</v>
      </c>
      <c r="AA12">
        <v>7497.0904230172036</v>
      </c>
      <c r="AB12">
        <v>7419.7166967558578</v>
      </c>
      <c r="AC12">
        <v>7306.7275570240536</v>
      </c>
      <c r="AD12">
        <v>7247.9286501933402</v>
      </c>
      <c r="AE12">
        <v>7200.4921255694317</v>
      </c>
      <c r="AF12">
        <v>7072.7439194853305</v>
      </c>
      <c r="AG12">
        <v>6983.5190792592466</v>
      </c>
      <c r="AH12">
        <v>6911.3700153506052</v>
      </c>
      <c r="AI12">
        <v>6941.3109415034951</v>
      </c>
      <c r="AJ12">
        <v>7115.8931911406025</v>
      </c>
      <c r="AK12">
        <v>7305.4191123759229</v>
      </c>
      <c r="AL12">
        <v>7550.612659364996</v>
      </c>
      <c r="AM12">
        <v>7763.4860621822036</v>
      </c>
      <c r="AN12">
        <v>8145.6727967199758</v>
      </c>
      <c r="AO12">
        <v>8270.5392067932771</v>
      </c>
      <c r="AP12">
        <v>8235.3162106044383</v>
      </c>
      <c r="AQ12">
        <v>8153.1671788311623</v>
      </c>
      <c r="AR12">
        <v>8057.7377256692889</v>
      </c>
      <c r="AS12">
        <v>7996.3118185201738</v>
      </c>
      <c r="AT12">
        <v>7912.7058106917539</v>
      </c>
      <c r="AU12">
        <v>7613.3195515411526</v>
      </c>
      <c r="AV12">
        <v>7323.2163135740284</v>
      </c>
      <c r="AW12">
        <v>6841.6850552686401</v>
      </c>
      <c r="AX12">
        <v>6229.9117980016736</v>
      </c>
    </row>
    <row r="13" spans="1:51" x14ac:dyDescent="0.25">
      <c r="B13" s="56" t="s">
        <v>185</v>
      </c>
      <c r="C13">
        <v>257.39099819659532</v>
      </c>
      <c r="D13">
        <v>250.74158122638454</v>
      </c>
      <c r="E13">
        <v>249.92559537112814</v>
      </c>
      <c r="F13">
        <v>243.43117584195727</v>
      </c>
      <c r="G13">
        <v>244.23618302246985</v>
      </c>
      <c r="H13">
        <v>247.40742390194993</v>
      </c>
      <c r="I13">
        <v>251.93031538510618</v>
      </c>
      <c r="J13">
        <v>255.41679233327403</v>
      </c>
      <c r="K13">
        <v>262.23493347291327</v>
      </c>
      <c r="L13">
        <v>270.33146730628806</v>
      </c>
      <c r="M13">
        <v>288.50312783038163</v>
      </c>
      <c r="N13">
        <v>311.24722207973866</v>
      </c>
      <c r="O13">
        <v>367.32475329501415</v>
      </c>
      <c r="P13">
        <v>413.72183373795013</v>
      </c>
      <c r="Q13">
        <v>449.42977428869312</v>
      </c>
      <c r="R13">
        <v>453.70297378562822</v>
      </c>
      <c r="S13">
        <v>458.42854207294414</v>
      </c>
      <c r="T13">
        <v>463.13512431559604</v>
      </c>
      <c r="U13">
        <v>458.57131416128323</v>
      </c>
      <c r="V13">
        <v>462.86339549295781</v>
      </c>
      <c r="W13">
        <v>470.3555559909131</v>
      </c>
      <c r="X13">
        <v>474.45847273925546</v>
      </c>
      <c r="Y13">
        <v>475.29939103498077</v>
      </c>
      <c r="Z13">
        <v>463.42362618814957</v>
      </c>
      <c r="AA13">
        <v>467.68467498348724</v>
      </c>
      <c r="AB13">
        <v>475.59388590256617</v>
      </c>
      <c r="AC13">
        <v>485.39627834019171</v>
      </c>
      <c r="AD13">
        <v>478.95554079660315</v>
      </c>
      <c r="AE13">
        <v>474.13824709296415</v>
      </c>
      <c r="AF13">
        <v>480.37802451251559</v>
      </c>
      <c r="AG13">
        <v>478.10562251907049</v>
      </c>
      <c r="AH13">
        <v>478.6264241508801</v>
      </c>
      <c r="AI13">
        <v>472.5571887654516</v>
      </c>
      <c r="AJ13">
        <v>461.10148188192852</v>
      </c>
      <c r="AK13">
        <v>447.68127006933065</v>
      </c>
      <c r="AL13">
        <v>435.5729167363898</v>
      </c>
      <c r="AM13">
        <v>398.26315581694865</v>
      </c>
      <c r="AN13">
        <v>354.72378780363988</v>
      </c>
      <c r="AO13">
        <v>319.7118578387371</v>
      </c>
      <c r="AP13">
        <v>310.87427681248607</v>
      </c>
      <c r="AQ13">
        <v>300.53842255393351</v>
      </c>
      <c r="AR13">
        <v>291.34852751291692</v>
      </c>
      <c r="AS13">
        <v>274.96978960257627</v>
      </c>
      <c r="AT13">
        <v>250.35732005925456</v>
      </c>
      <c r="AU13">
        <v>234.24058691972556</v>
      </c>
      <c r="AV13">
        <v>228.10267261195224</v>
      </c>
      <c r="AW13">
        <v>228.78987168330684</v>
      </c>
      <c r="AX13">
        <v>237.21312468919461</v>
      </c>
    </row>
    <row r="14" spans="1:51" x14ac:dyDescent="0.25">
      <c r="B14" s="56" t="s">
        <v>186</v>
      </c>
      <c r="C14">
        <v>39.1261747545663</v>
      </c>
      <c r="D14">
        <v>35.884980294745361</v>
      </c>
      <c r="E14">
        <v>33.691162718622401</v>
      </c>
      <c r="F14">
        <v>31.887892501076692</v>
      </c>
      <c r="G14">
        <v>30.46285600221055</v>
      </c>
      <c r="H14">
        <v>29.473652156791665</v>
      </c>
      <c r="I14">
        <v>29.190841545072303</v>
      </c>
      <c r="J14">
        <v>28.973580553934426</v>
      </c>
      <c r="K14">
        <v>29.28809659852579</v>
      </c>
      <c r="L14">
        <v>30.578172963631449</v>
      </c>
      <c r="M14">
        <v>34.287952344324275</v>
      </c>
      <c r="N14">
        <v>38.606158862056851</v>
      </c>
      <c r="O14">
        <v>48.31609815703537</v>
      </c>
      <c r="P14">
        <v>57.930983834846948</v>
      </c>
      <c r="Q14">
        <v>68.831215390211383</v>
      </c>
      <c r="R14">
        <v>76.793742810478008</v>
      </c>
      <c r="S14">
        <v>81.733648873042071</v>
      </c>
      <c r="T14">
        <v>82.24688324449545</v>
      </c>
      <c r="U14">
        <v>82.309240261953789</v>
      </c>
      <c r="V14">
        <v>80.937481017305458</v>
      </c>
      <c r="W14">
        <v>81.147219784262589</v>
      </c>
      <c r="X14">
        <v>79.90885504345168</v>
      </c>
      <c r="Y14">
        <v>79.163359648512966</v>
      </c>
      <c r="Z14">
        <v>78.704626143462136</v>
      </c>
      <c r="AA14">
        <v>79.227952133237153</v>
      </c>
      <c r="AB14">
        <v>81.171081360535879</v>
      </c>
      <c r="AC14">
        <v>83.521031782419229</v>
      </c>
      <c r="AD14">
        <v>79.822309031299667</v>
      </c>
      <c r="AE14">
        <v>77.951597028868221</v>
      </c>
      <c r="AF14">
        <v>78.175289991919783</v>
      </c>
      <c r="AG14">
        <v>78.252758669956719</v>
      </c>
      <c r="AH14">
        <v>77.545048462994984</v>
      </c>
      <c r="AI14">
        <v>76.730328630162759</v>
      </c>
      <c r="AJ14">
        <v>75.817915947863867</v>
      </c>
      <c r="AK14">
        <v>74.390285979390029</v>
      </c>
      <c r="AL14">
        <v>74.525810661995564</v>
      </c>
      <c r="AM14">
        <v>70.483223194661107</v>
      </c>
      <c r="AN14">
        <v>66.835188593586835</v>
      </c>
      <c r="AO14">
        <v>63.075772038467036</v>
      </c>
      <c r="AP14">
        <v>60.587084724290087</v>
      </c>
      <c r="AQ14">
        <v>57.522111242115514</v>
      </c>
      <c r="AR14">
        <v>54.708738797325957</v>
      </c>
      <c r="AS14">
        <v>51.549719576602484</v>
      </c>
      <c r="AT14">
        <v>48.163186798307486</v>
      </c>
      <c r="AU14">
        <v>45.114904954855987</v>
      </c>
      <c r="AV14">
        <v>45.880168986631219</v>
      </c>
      <c r="AW14">
        <v>46.244671082129294</v>
      </c>
      <c r="AX14">
        <v>41.717368865845195</v>
      </c>
    </row>
    <row r="15" spans="1:51" x14ac:dyDescent="0.25">
      <c r="B15" s="56" t="s">
        <v>187</v>
      </c>
      <c r="C15">
        <v>189.77972045854938</v>
      </c>
      <c r="D15">
        <v>189.77223533649698</v>
      </c>
      <c r="E15">
        <v>189.76938005441801</v>
      </c>
      <c r="F15">
        <v>189.70738613067797</v>
      </c>
      <c r="G15">
        <v>189.76594483329092</v>
      </c>
      <c r="H15">
        <v>189.76331862886974</v>
      </c>
      <c r="I15">
        <v>189.75938044446929</v>
      </c>
      <c r="J15">
        <v>189.7507597730762</v>
      </c>
      <c r="K15">
        <v>189.69081308129716</v>
      </c>
      <c r="L15">
        <v>189.73485173895335</v>
      </c>
      <c r="M15">
        <v>190.20144838492857</v>
      </c>
      <c r="N15">
        <v>191.11889641186104</v>
      </c>
      <c r="O15">
        <v>192.52797425863082</v>
      </c>
      <c r="P15">
        <v>194.40202477877111</v>
      </c>
      <c r="Q15">
        <v>196.7592644174189</v>
      </c>
      <c r="R15">
        <v>199.53602591502153</v>
      </c>
      <c r="S15">
        <v>202.80347739341499</v>
      </c>
      <c r="T15">
        <v>205.58331241191061</v>
      </c>
      <c r="U15">
        <v>207.32672017998149</v>
      </c>
      <c r="V15">
        <v>209.72672708321977</v>
      </c>
      <c r="W15">
        <v>211.15059274398723</v>
      </c>
      <c r="X15">
        <v>212.07254426058299</v>
      </c>
      <c r="Y15">
        <v>211.98727299096026</v>
      </c>
      <c r="Z15">
        <v>212.4656798574575</v>
      </c>
      <c r="AA15">
        <v>212.37671160460681</v>
      </c>
      <c r="AB15">
        <v>212.38090230677503</v>
      </c>
      <c r="AC15">
        <v>212.52604648610009</v>
      </c>
      <c r="AD15">
        <v>212.50520591417842</v>
      </c>
      <c r="AE15">
        <v>212.25476922244843</v>
      </c>
      <c r="AF15">
        <v>212.58567459047032</v>
      </c>
      <c r="AG15">
        <v>212.13451267233694</v>
      </c>
      <c r="AH15">
        <v>211.20600706190419</v>
      </c>
      <c r="AI15">
        <v>209.81225462045933</v>
      </c>
      <c r="AJ15">
        <v>207.83094108667035</v>
      </c>
      <c r="AK15">
        <v>205.58420098318106</v>
      </c>
      <c r="AL15">
        <v>202.84377548240093</v>
      </c>
      <c r="AM15">
        <v>199.58315022229155</v>
      </c>
      <c r="AN15">
        <v>196.79668540073115</v>
      </c>
      <c r="AO15">
        <v>194.45784337663719</v>
      </c>
      <c r="AP15">
        <v>192.58066792182444</v>
      </c>
      <c r="AQ15">
        <v>191.16873884803715</v>
      </c>
      <c r="AR15">
        <v>190.23878724006815</v>
      </c>
      <c r="AS15">
        <v>189.78363925194836</v>
      </c>
      <c r="AT15">
        <v>189.77009343202405</v>
      </c>
      <c r="AU15">
        <v>189.76769488321526</v>
      </c>
      <c r="AV15">
        <v>189.76701549506333</v>
      </c>
      <c r="AW15">
        <v>189.7755815973959</v>
      </c>
      <c r="AX15">
        <v>189.77937351380962</v>
      </c>
    </row>
    <row r="16" spans="1:51" x14ac:dyDescent="0.25">
      <c r="B16" s="56" t="s">
        <v>188</v>
      </c>
      <c r="C16">
        <v>296.29402793399652</v>
      </c>
      <c r="D16">
        <v>273.19948905267034</v>
      </c>
      <c r="E16">
        <v>246.41085404017545</v>
      </c>
      <c r="F16">
        <v>217.94638361038784</v>
      </c>
      <c r="G16">
        <v>189.7165102750343</v>
      </c>
      <c r="H16">
        <v>162.55754749089871</v>
      </c>
      <c r="I16">
        <v>137.07761710593275</v>
      </c>
      <c r="J16">
        <v>115.23793892770502</v>
      </c>
      <c r="K16">
        <v>95.840438425805203</v>
      </c>
      <c r="L16">
        <v>85.56199704761606</v>
      </c>
      <c r="M16">
        <v>87.477345460212604</v>
      </c>
      <c r="N16">
        <v>92.342488199253879</v>
      </c>
      <c r="O16">
        <v>110.04462761350644</v>
      </c>
      <c r="P16">
        <v>137.75285849114681</v>
      </c>
      <c r="Q16">
        <v>166.0250092566227</v>
      </c>
      <c r="R16">
        <v>198.09889462007249</v>
      </c>
      <c r="S16">
        <v>235.07102957379723</v>
      </c>
      <c r="T16">
        <v>273.47913974817567</v>
      </c>
      <c r="U16">
        <v>311.94556746629149</v>
      </c>
      <c r="V16">
        <v>343.82180641137415</v>
      </c>
      <c r="W16">
        <v>366.93972513794012</v>
      </c>
      <c r="X16">
        <v>378.45423702907908</v>
      </c>
      <c r="Y16">
        <v>376.94685794831474</v>
      </c>
      <c r="Z16">
        <v>373.1949121854812</v>
      </c>
      <c r="AA16">
        <v>361.00282100507911</v>
      </c>
      <c r="AB16">
        <v>342.5404434489684</v>
      </c>
      <c r="AC16">
        <v>323.24071811513318</v>
      </c>
      <c r="AD16">
        <v>304.22516352561087</v>
      </c>
      <c r="AE16">
        <v>288.89129106020908</v>
      </c>
      <c r="AF16">
        <v>275.36434911107131</v>
      </c>
      <c r="AG16">
        <v>260.57493559102284</v>
      </c>
      <c r="AH16">
        <v>252.20927386817536</v>
      </c>
      <c r="AI16">
        <v>252.41705092465554</v>
      </c>
      <c r="AJ16">
        <v>253.0037967363395</v>
      </c>
      <c r="AK16">
        <v>258.59973830138233</v>
      </c>
      <c r="AL16">
        <v>269.46389775985227</v>
      </c>
      <c r="AM16">
        <v>284.84758599729116</v>
      </c>
      <c r="AN16">
        <v>305.45234611059493</v>
      </c>
      <c r="AO16">
        <v>333.60515894256076</v>
      </c>
      <c r="AP16">
        <v>360.34059280362652</v>
      </c>
      <c r="AQ16">
        <v>379.48094893386195</v>
      </c>
      <c r="AR16">
        <v>389.17042551050173</v>
      </c>
      <c r="AS16">
        <v>388.46408662348858</v>
      </c>
      <c r="AT16">
        <v>386.54146994675494</v>
      </c>
      <c r="AU16">
        <v>374.00293251893305</v>
      </c>
      <c r="AV16">
        <v>353.97995754500062</v>
      </c>
      <c r="AW16">
        <v>335.91463550711791</v>
      </c>
      <c r="AX16">
        <v>316.60437404145779</v>
      </c>
    </row>
    <row r="17" spans="1:51" x14ac:dyDescent="0.25">
      <c r="B17" s="56" t="s">
        <v>189</v>
      </c>
      <c r="C17">
        <v>119.72220010180946</v>
      </c>
      <c r="D17">
        <v>131.05990320238456</v>
      </c>
      <c r="E17">
        <v>141.22553629701596</v>
      </c>
      <c r="F17">
        <v>148.1529965628587</v>
      </c>
      <c r="G17">
        <v>154.70570815592021</v>
      </c>
      <c r="H17">
        <v>160.56445571438763</v>
      </c>
      <c r="I17">
        <v>164.68478447186328</v>
      </c>
      <c r="J17">
        <v>167.87200684237331</v>
      </c>
      <c r="K17">
        <v>169.91087430772794</v>
      </c>
      <c r="L17">
        <v>170.08693475466623</v>
      </c>
      <c r="M17">
        <v>166.65467446090946</v>
      </c>
      <c r="N17">
        <v>160.79117033785701</v>
      </c>
      <c r="O17">
        <v>144.98955566078055</v>
      </c>
      <c r="P17">
        <v>123.64416256967556</v>
      </c>
      <c r="Q17">
        <v>87.126084306806575</v>
      </c>
      <c r="R17">
        <v>50.450111186452482</v>
      </c>
      <c r="S17">
        <v>21.632893943696391</v>
      </c>
      <c r="T17">
        <v>10.389219373372629</v>
      </c>
      <c r="U17">
        <v>8.387188395714066</v>
      </c>
      <c r="V17">
        <v>10.250271374807618</v>
      </c>
      <c r="W17">
        <v>12.869058991556106</v>
      </c>
      <c r="X17">
        <v>16.203657256152855</v>
      </c>
      <c r="Y17">
        <v>19.656636950903707</v>
      </c>
      <c r="Z17">
        <v>21.494732378856966</v>
      </c>
      <c r="AA17">
        <v>26.075437756585234</v>
      </c>
      <c r="AB17">
        <v>28.447761263467946</v>
      </c>
      <c r="AC17">
        <v>32.914630864570796</v>
      </c>
      <c r="AD17">
        <v>35.49230474521044</v>
      </c>
      <c r="AE17">
        <v>37.390429487946946</v>
      </c>
      <c r="AF17">
        <v>42.887556708835596</v>
      </c>
      <c r="AG17">
        <v>46.970839231885975</v>
      </c>
      <c r="AH17">
        <v>50.448244992708943</v>
      </c>
      <c r="AI17">
        <v>49.93512429925844</v>
      </c>
      <c r="AJ17">
        <v>44.835983954725691</v>
      </c>
      <c r="AK17">
        <v>39.580508791585117</v>
      </c>
      <c r="AL17">
        <v>31.389892473674511</v>
      </c>
      <c r="AM17">
        <v>25.601121955596</v>
      </c>
      <c r="AN17">
        <v>14.499421736352408</v>
      </c>
      <c r="AO17">
        <v>10.998627129739457</v>
      </c>
      <c r="AP17">
        <v>12.293089935936006</v>
      </c>
      <c r="AQ17">
        <v>15.085170519793518</v>
      </c>
      <c r="AR17">
        <v>18.60350756469764</v>
      </c>
      <c r="AS17">
        <v>21.655950686720701</v>
      </c>
      <c r="AT17">
        <v>25.6031557347556</v>
      </c>
      <c r="AU17">
        <v>36.589635370804814</v>
      </c>
      <c r="AV17">
        <v>47.117011489225831</v>
      </c>
      <c r="AW17">
        <v>65.286498285803376</v>
      </c>
      <c r="AX17">
        <v>88.045169032478029</v>
      </c>
    </row>
    <row r="18" spans="1:51" x14ac:dyDescent="0.25">
      <c r="B18" s="56" t="s">
        <v>190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451.97127050208309</v>
      </c>
      <c r="R18">
        <v>71.232812597679853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6.1865161202989611</v>
      </c>
      <c r="AD18">
        <v>31.481962763873419</v>
      </c>
      <c r="AE18">
        <v>52.32694853650203</v>
      </c>
      <c r="AF18">
        <v>89.628809798596947</v>
      </c>
      <c r="AG18">
        <v>120.8143932626143</v>
      </c>
      <c r="AH18">
        <v>145.57586835570754</v>
      </c>
      <c r="AI18">
        <v>139.46173181969493</v>
      </c>
      <c r="AJ18">
        <v>96.402552998385772</v>
      </c>
      <c r="AK18">
        <v>49.563772219963127</v>
      </c>
      <c r="AL18">
        <v>0</v>
      </c>
      <c r="AM18">
        <v>0</v>
      </c>
      <c r="AN18">
        <v>0</v>
      </c>
      <c r="AO18">
        <v>0</v>
      </c>
      <c r="AP18">
        <v>0</v>
      </c>
      <c r="AQ18">
        <v>0</v>
      </c>
      <c r="AR18">
        <v>0</v>
      </c>
      <c r="AS18">
        <v>0</v>
      </c>
      <c r="AT18">
        <v>0</v>
      </c>
      <c r="AU18">
        <v>27.122565519187219</v>
      </c>
      <c r="AV18">
        <v>104.54950422150448</v>
      </c>
      <c r="AW18">
        <v>0</v>
      </c>
      <c r="AX18">
        <v>0</v>
      </c>
    </row>
    <row r="19" spans="1:51" s="55" customFormat="1" x14ac:dyDescent="0.25">
      <c r="B19" s="58" t="s">
        <v>191</v>
      </c>
      <c r="C19" s="56">
        <f>SUM($C$17:$AX$17)*C16/SUM($C$16:$AX$16)-C11</f>
        <v>74.071857529828904</v>
      </c>
      <c r="D19" s="56">
        <f t="shared" ref="D19:AX19" si="0">SUM($C$17:$AX$17)*D16/SUM($C$16:$AX$16)-D11</f>
        <v>68.298351375611844</v>
      </c>
      <c r="E19" s="56">
        <f t="shared" si="0"/>
        <v>61.601341753446491</v>
      </c>
      <c r="F19" s="56">
        <f t="shared" si="0"/>
        <v>54.485382606247839</v>
      </c>
      <c r="G19" s="56">
        <f t="shared" si="0"/>
        <v>47.428071426667699</v>
      </c>
      <c r="H19" s="56">
        <f t="shared" si="0"/>
        <v>40.638481923187889</v>
      </c>
      <c r="I19" s="56">
        <f t="shared" si="0"/>
        <v>34.268641172413155</v>
      </c>
      <c r="J19" s="56">
        <f t="shared" si="0"/>
        <v>28.80884320822549</v>
      </c>
      <c r="K19" s="56">
        <f t="shared" si="0"/>
        <v>23.959576067641827</v>
      </c>
      <c r="L19" s="56">
        <f t="shared" si="0"/>
        <v>21.390022942650983</v>
      </c>
      <c r="M19" s="56">
        <f t="shared" si="0"/>
        <v>21.868849383153659</v>
      </c>
      <c r="N19" s="56">
        <f t="shared" si="0"/>
        <v>23.085107983913659</v>
      </c>
      <c r="O19" s="56">
        <f t="shared" si="0"/>
        <v>27.510544290573804</v>
      </c>
      <c r="P19" s="56">
        <f t="shared" si="0"/>
        <v>34.437447759682485</v>
      </c>
      <c r="Q19" s="56">
        <f t="shared" si="0"/>
        <v>41.505328061436927</v>
      </c>
      <c r="R19" s="56">
        <f t="shared" si="0"/>
        <v>49.523620848623139</v>
      </c>
      <c r="S19" s="56">
        <f t="shared" si="0"/>
        <v>144.19575588191861</v>
      </c>
      <c r="T19" s="56">
        <f t="shared" si="0"/>
        <v>188.84901523348083</v>
      </c>
      <c r="U19" s="56">
        <f t="shared" si="0"/>
        <v>205.25042784125139</v>
      </c>
      <c r="V19" s="56">
        <f t="shared" si="0"/>
        <v>202.34788437231038</v>
      </c>
      <c r="W19" s="56">
        <f t="shared" si="0"/>
        <v>194.73043245452882</v>
      </c>
      <c r="X19" s="56">
        <f t="shared" si="0"/>
        <v>176.28332438211814</v>
      </c>
      <c r="Y19" s="56">
        <f t="shared" si="0"/>
        <v>157.48421682140116</v>
      </c>
      <c r="Z19" s="56">
        <f t="shared" si="0"/>
        <v>150.7723589396652</v>
      </c>
      <c r="AA19" s="56">
        <f t="shared" si="0"/>
        <v>125.3213947247224</v>
      </c>
      <c r="AB19" s="56">
        <f t="shared" si="0"/>
        <v>95.287724516826515</v>
      </c>
      <c r="AC19" s="56">
        <f t="shared" si="0"/>
        <v>80.808380064269684</v>
      </c>
      <c r="AD19" s="56">
        <f t="shared" si="0"/>
        <v>76.054597275507064</v>
      </c>
      <c r="AE19" s="56">
        <f t="shared" si="0"/>
        <v>72.221214522038863</v>
      </c>
      <c r="AF19" s="56">
        <f t="shared" si="0"/>
        <v>68.839554338547089</v>
      </c>
      <c r="AG19" s="56">
        <f t="shared" si="0"/>
        <v>65.142283290442165</v>
      </c>
      <c r="AH19" s="56">
        <f t="shared" si="0"/>
        <v>63.050914430940423</v>
      </c>
      <c r="AI19" s="56">
        <f t="shared" si="0"/>
        <v>63.102857538376234</v>
      </c>
      <c r="AJ19" s="56">
        <f t="shared" si="0"/>
        <v>63.249540724913359</v>
      </c>
      <c r="AK19" s="56">
        <f t="shared" si="0"/>
        <v>64.648494963854134</v>
      </c>
      <c r="AL19" s="56">
        <f t="shared" si="0"/>
        <v>71.669803415829392</v>
      </c>
      <c r="AM19" s="56">
        <f t="shared" si="0"/>
        <v>107.0489092630317</v>
      </c>
      <c r="AN19" s="56">
        <f t="shared" si="0"/>
        <v>178.78134781680654</v>
      </c>
      <c r="AO19" s="56">
        <f t="shared" si="0"/>
        <v>214.8180464716059</v>
      </c>
      <c r="AP19" s="56">
        <f t="shared" si="0"/>
        <v>217.68585010882856</v>
      </c>
      <c r="AQ19" s="56">
        <f t="shared" si="0"/>
        <v>201.06677214389435</v>
      </c>
      <c r="AR19" s="56">
        <f t="shared" si="0"/>
        <v>184.1269522722647</v>
      </c>
      <c r="AS19" s="56">
        <f t="shared" si="0"/>
        <v>166.73868866204225</v>
      </c>
      <c r="AT19" s="56">
        <f t="shared" si="0"/>
        <v>144.38718582722797</v>
      </c>
      <c r="AU19" s="56">
        <f t="shared" si="0"/>
        <v>93.498651074573331</v>
      </c>
      <c r="AV19" s="56">
        <f t="shared" si="0"/>
        <v>88.493018797965846</v>
      </c>
      <c r="AW19" s="56">
        <f t="shared" si="0"/>
        <v>83.976788857217201</v>
      </c>
      <c r="AX19" s="56">
        <f t="shared" si="0"/>
        <v>79.149330990038223</v>
      </c>
    </row>
    <row r="20" spans="1:51" x14ac:dyDescent="0.25">
      <c r="B20" s="56" t="s">
        <v>192</v>
      </c>
      <c r="C20" s="56">
        <f t="shared" ref="C20:AX20" si="1">SUM(C11:C18)</f>
        <v>6204.5270006567152</v>
      </c>
      <c r="D20" s="56">
        <f t="shared" si="1"/>
        <v>5881.8029633841024</v>
      </c>
      <c r="E20" s="56">
        <f t="shared" si="1"/>
        <v>5618.0104504884694</v>
      </c>
      <c r="F20" s="56">
        <f t="shared" si="1"/>
        <v>5426.8792017366013</v>
      </c>
      <c r="G20" s="56">
        <f t="shared" si="1"/>
        <v>5268.0249902306705</v>
      </c>
      <c r="H20" s="56">
        <f t="shared" si="1"/>
        <v>5132.6331210083717</v>
      </c>
      <c r="I20" s="56">
        <f t="shared" si="1"/>
        <v>5037.8169752809645</v>
      </c>
      <c r="J20" s="56">
        <f t="shared" si="1"/>
        <v>4967.1311425350596</v>
      </c>
      <c r="K20" s="56">
        <f t="shared" si="1"/>
        <v>4924.7685237771648</v>
      </c>
      <c r="L20" s="56">
        <f t="shared" si="1"/>
        <v>4928.134422276602</v>
      </c>
      <c r="M20" s="56">
        <f t="shared" si="1"/>
        <v>5021.2037858276299</v>
      </c>
      <c r="N20" s="56">
        <f t="shared" si="1"/>
        <v>5172.3345178062191</v>
      </c>
      <c r="O20" s="56">
        <f t="shared" si="1"/>
        <v>5569.462005528213</v>
      </c>
      <c r="P20" s="56">
        <f t="shared" si="1"/>
        <v>6113.8889733268943</v>
      </c>
      <c r="Q20" s="56">
        <f t="shared" si="1"/>
        <v>7507.8512881924453</v>
      </c>
      <c r="R20" s="56">
        <f t="shared" si="1"/>
        <v>8100.7354298454393</v>
      </c>
      <c r="S20" s="56">
        <f t="shared" si="1"/>
        <v>8741.798982027196</v>
      </c>
      <c r="T20" s="56">
        <f t="shared" si="1"/>
        <v>9035.1713512586321</v>
      </c>
      <c r="U20" s="56">
        <f t="shared" si="1"/>
        <v>9074.6111426355728</v>
      </c>
      <c r="V20" s="56">
        <f t="shared" si="1"/>
        <v>9026.8182340786716</v>
      </c>
      <c r="W20" s="56">
        <f t="shared" si="1"/>
        <v>8947.9972075424757</v>
      </c>
      <c r="X20" s="56">
        <f t="shared" si="1"/>
        <v>8849.0549726071549</v>
      </c>
      <c r="Y20" s="56">
        <f t="shared" si="1"/>
        <v>8761.256192040817</v>
      </c>
      <c r="Z20" s="56">
        <f t="shared" si="1"/>
        <v>8707.0660921963772</v>
      </c>
      <c r="AA20" s="56">
        <f t="shared" si="1"/>
        <v>8608.3853213425409</v>
      </c>
      <c r="AB20" s="56">
        <f t="shared" si="1"/>
        <v>8550.1962504784915</v>
      </c>
      <c r="AC20" s="56">
        <f t="shared" si="1"/>
        <v>8450.5127787327674</v>
      </c>
      <c r="AD20" s="56">
        <f t="shared" si="1"/>
        <v>8390.4111369701168</v>
      </c>
      <c r="AE20" s="56">
        <f t="shared" si="1"/>
        <v>8343.4454079983698</v>
      </c>
      <c r="AF20" s="56">
        <f t="shared" si="1"/>
        <v>8251.7636241987402</v>
      </c>
      <c r="AG20" s="56">
        <f t="shared" si="1"/>
        <v>8180.372141206135</v>
      </c>
      <c r="AH20" s="56">
        <f t="shared" si="1"/>
        <v>8126.9808822429759</v>
      </c>
      <c r="AI20" s="56">
        <f t="shared" si="1"/>
        <v>8142.2246205631782</v>
      </c>
      <c r="AJ20" s="56">
        <f t="shared" si="1"/>
        <v>8254.8858637465164</v>
      </c>
      <c r="AK20" s="56">
        <f t="shared" si="1"/>
        <v>8380.8188887207543</v>
      </c>
      <c r="AL20" s="56">
        <f t="shared" si="1"/>
        <v>8560.1036234117328</v>
      </c>
      <c r="AM20" s="56">
        <f t="shared" si="1"/>
        <v>8706.4257008733694</v>
      </c>
      <c r="AN20" s="56">
        <f t="shared" si="1"/>
        <v>8981.5602646381649</v>
      </c>
      <c r="AO20" s="56">
        <f t="shared" si="1"/>
        <v>9060.9698522206272</v>
      </c>
      <c r="AP20" s="56">
        <f t="shared" si="1"/>
        <v>9044.3892148970644</v>
      </c>
      <c r="AQ20" s="56">
        <f t="shared" si="1"/>
        <v>8990.7639234674771</v>
      </c>
      <c r="AR20" s="56">
        <f t="shared" si="1"/>
        <v>8914.9711999083447</v>
      </c>
      <c r="AS20" s="56">
        <f t="shared" si="1"/>
        <v>8853.1101746956756</v>
      </c>
      <c r="AT20" s="56">
        <f t="shared" si="1"/>
        <v>8765.387066465757</v>
      </c>
      <c r="AU20" s="56">
        <f t="shared" si="1"/>
        <v>8520.1578717078737</v>
      </c>
      <c r="AV20" s="56">
        <f t="shared" si="1"/>
        <v>8292.6126439234067</v>
      </c>
      <c r="AW20" s="56">
        <f t="shared" si="1"/>
        <v>7707.6963134243942</v>
      </c>
      <c r="AX20" s="56">
        <f t="shared" si="1"/>
        <v>7103.2712081444588</v>
      </c>
    </row>
    <row r="21" spans="1:51" x14ac:dyDescent="0.25">
      <c r="B21" s="56" t="s">
        <v>193</v>
      </c>
      <c r="C21" s="56">
        <f>MAX(C20:AX20)</f>
        <v>9074.6111426355728</v>
      </c>
    </row>
    <row r="28" spans="1:51" x14ac:dyDescent="0.25">
      <c r="A28" s="55"/>
      <c r="B28" s="56" t="s">
        <v>168</v>
      </c>
      <c r="C28" s="56" t="s">
        <v>194</v>
      </c>
    </row>
    <row r="29" spans="1:51" x14ac:dyDescent="0.25">
      <c r="B29" s="56" t="s">
        <v>179</v>
      </c>
      <c r="C29" s="56" t="s">
        <v>180</v>
      </c>
    </row>
    <row r="30" spans="1:51" x14ac:dyDescent="0.25">
      <c r="B30" s="56" t="s">
        <v>70</v>
      </c>
      <c r="C30" s="56">
        <v>2050</v>
      </c>
    </row>
    <row r="31" spans="1:51" x14ac:dyDescent="0.25">
      <c r="C31" s="55" t="s">
        <v>181</v>
      </c>
    </row>
    <row r="32" spans="1:51" s="55" customFormat="1" x14ac:dyDescent="0.25">
      <c r="B32" s="55" t="s">
        <v>182</v>
      </c>
      <c r="C32" s="57">
        <v>0</v>
      </c>
      <c r="D32" s="57">
        <v>2.0833333333333332E-2</v>
      </c>
      <c r="E32" s="57">
        <v>4.1666666666666699E-2</v>
      </c>
      <c r="F32" s="57">
        <v>6.25E-2</v>
      </c>
      <c r="G32" s="57">
        <v>8.3333333333333301E-2</v>
      </c>
      <c r="H32" s="57">
        <v>0.104166666666667</v>
      </c>
      <c r="I32" s="57">
        <v>0.125</v>
      </c>
      <c r="J32" s="57">
        <v>0.14583333333333301</v>
      </c>
      <c r="K32" s="57">
        <v>0.16666666666666699</v>
      </c>
      <c r="L32" s="57">
        <v>0.1875</v>
      </c>
      <c r="M32" s="57">
        <v>0.20833333333333301</v>
      </c>
      <c r="N32" s="57">
        <v>0.22916666666666699</v>
      </c>
      <c r="O32" s="57">
        <v>0.25</v>
      </c>
      <c r="P32" s="57">
        <v>0.27083333333333298</v>
      </c>
      <c r="Q32" s="57">
        <v>0.29166666666666702</v>
      </c>
      <c r="R32" s="57">
        <v>0.3125</v>
      </c>
      <c r="S32" s="57">
        <v>0.33333333333333298</v>
      </c>
      <c r="T32" s="57">
        <v>0.35416666666666702</v>
      </c>
      <c r="U32" s="57">
        <v>0.375</v>
      </c>
      <c r="V32" s="57">
        <v>0.39583333333333298</v>
      </c>
      <c r="W32" s="57">
        <v>0.41666666666666702</v>
      </c>
      <c r="X32" s="57">
        <v>0.4375</v>
      </c>
      <c r="Y32" s="57">
        <v>0.45833333333333298</v>
      </c>
      <c r="Z32" s="57">
        <v>0.47916666666666702</v>
      </c>
      <c r="AA32" s="57">
        <v>0.5</v>
      </c>
      <c r="AB32" s="57">
        <v>0.52083333333333304</v>
      </c>
      <c r="AC32" s="57">
        <v>0.54166666666666696</v>
      </c>
      <c r="AD32" s="57">
        <v>0.5625</v>
      </c>
      <c r="AE32" s="57">
        <v>0.58333333333333304</v>
      </c>
      <c r="AF32" s="57">
        <v>0.60416666666666696</v>
      </c>
      <c r="AG32" s="57">
        <v>0.625</v>
      </c>
      <c r="AH32" s="57">
        <v>0.64583333333333304</v>
      </c>
      <c r="AI32" s="57">
        <v>0.66666666666666696</v>
      </c>
      <c r="AJ32" s="57">
        <v>0.6875</v>
      </c>
      <c r="AK32" s="57">
        <v>0.70833333333333304</v>
      </c>
      <c r="AL32" s="57">
        <v>0.72916666666666696</v>
      </c>
      <c r="AM32" s="57">
        <v>0.75</v>
      </c>
      <c r="AN32" s="57">
        <v>0.77083333333333304</v>
      </c>
      <c r="AO32" s="57">
        <v>0.79166666666666696</v>
      </c>
      <c r="AP32" s="57">
        <v>0.8125</v>
      </c>
      <c r="AQ32" s="57">
        <v>0.83333333333333304</v>
      </c>
      <c r="AR32" s="57">
        <v>0.85416666666666696</v>
      </c>
      <c r="AS32" s="57">
        <v>0.875</v>
      </c>
      <c r="AT32" s="57">
        <v>0.89583333333333304</v>
      </c>
      <c r="AU32" s="57">
        <v>0.91666666666666696</v>
      </c>
      <c r="AV32" s="57">
        <v>0.9375</v>
      </c>
      <c r="AW32" s="57">
        <v>0.95833333333333304</v>
      </c>
      <c r="AX32" s="57">
        <v>0.97916666666666696</v>
      </c>
      <c r="AY32" s="57"/>
    </row>
    <row r="33" spans="2:50" x14ac:dyDescent="0.25">
      <c r="B33" s="56" t="s">
        <v>183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>
        <v>0</v>
      </c>
      <c r="Q33">
        <v>0</v>
      </c>
      <c r="R33">
        <v>0</v>
      </c>
      <c r="S33">
        <v>-240.24209108882769</v>
      </c>
      <c r="T33">
        <v>-336.8373967862214</v>
      </c>
      <c r="U33">
        <v>-354.59147453112769</v>
      </c>
      <c r="V33">
        <v>-332.52476002646654</v>
      </c>
      <c r="W33">
        <v>-301.73461149302909</v>
      </c>
      <c r="X33">
        <v>-249.10610503912039</v>
      </c>
      <c r="Y33">
        <v>-201.76990372953509</v>
      </c>
      <c r="Z33">
        <v>-177.79195232274202</v>
      </c>
      <c r="AA33">
        <v>-122.89626616760967</v>
      </c>
      <c r="AB33">
        <v>-58.172742659452339</v>
      </c>
      <c r="AC33">
        <v>-20.617094103117182</v>
      </c>
      <c r="AD33">
        <v>0</v>
      </c>
      <c r="AE33">
        <v>0</v>
      </c>
      <c r="AF33">
        <v>0</v>
      </c>
      <c r="AG33">
        <v>0</v>
      </c>
      <c r="AH33">
        <v>0</v>
      </c>
      <c r="AI33">
        <v>0</v>
      </c>
      <c r="AJ33">
        <v>0</v>
      </c>
      <c r="AK33">
        <v>0</v>
      </c>
      <c r="AL33">
        <v>-45.983208790545881</v>
      </c>
      <c r="AM33">
        <v>-130.17448971525241</v>
      </c>
      <c r="AN33">
        <v>-287.21387718006486</v>
      </c>
      <c r="AO33">
        <v>-358.95287340306902</v>
      </c>
      <c r="AP33">
        <v>-356.55250809726772</v>
      </c>
      <c r="AQ33">
        <v>-303.49161422655499</v>
      </c>
      <c r="AR33">
        <v>-253.10695094894669</v>
      </c>
      <c r="AS33">
        <v>-207.41224637080083</v>
      </c>
      <c r="AT33">
        <v>-152.89719385290221</v>
      </c>
      <c r="AU33">
        <v>-9.1622619395315574</v>
      </c>
      <c r="AV33">
        <v>0</v>
      </c>
      <c r="AW33">
        <v>0</v>
      </c>
      <c r="AX33">
        <v>0</v>
      </c>
    </row>
    <row r="34" spans="2:50" x14ac:dyDescent="0.25">
      <c r="B34" s="56" t="s">
        <v>184</v>
      </c>
      <c r="C34">
        <v>5943.4980627836585</v>
      </c>
      <c r="D34">
        <v>5634.6176913232857</v>
      </c>
      <c r="E34">
        <v>5385.9745806735828</v>
      </c>
      <c r="F34">
        <v>5221.1004681755294</v>
      </c>
      <c r="G34">
        <v>5082.6776739928409</v>
      </c>
      <c r="H34">
        <v>4965.6535356744143</v>
      </c>
      <c r="I34">
        <v>4887.8646392485807</v>
      </c>
      <c r="J34">
        <v>4832.7357254719082</v>
      </c>
      <c r="K34">
        <v>4801.3792358232913</v>
      </c>
      <c r="L34">
        <v>4804.8733345246983</v>
      </c>
      <c r="M34">
        <v>4879.4898982151299</v>
      </c>
      <c r="N34">
        <v>5005.6495180556112</v>
      </c>
      <c r="O34">
        <v>5337.7782790609408</v>
      </c>
      <c r="P34">
        <v>5824.2054145965903</v>
      </c>
      <c r="Q34">
        <v>6736.2057835491541</v>
      </c>
      <c r="R34">
        <v>7714.1681300873233</v>
      </c>
      <c r="S34">
        <v>8507.9671072273668</v>
      </c>
      <c r="T34">
        <v>8810.215999607557</v>
      </c>
      <c r="U34">
        <v>8823.6490978799902</v>
      </c>
      <c r="V34">
        <v>8725.3088336450637</v>
      </c>
      <c r="W34">
        <v>8598.1130977151352</v>
      </c>
      <c r="X34">
        <v>8454.6351955836817</v>
      </c>
      <c r="Y34">
        <v>8342.7172851930263</v>
      </c>
      <c r="Z34">
        <v>8296.1875203600302</v>
      </c>
      <c r="AA34">
        <v>8177.6490003630406</v>
      </c>
      <c r="AB34">
        <v>8096.1598735016642</v>
      </c>
      <c r="AC34">
        <v>7978.3529182019411</v>
      </c>
      <c r="AD34">
        <v>7915.5309703970288</v>
      </c>
      <c r="AE34">
        <v>7865.3582195205263</v>
      </c>
      <c r="AF34">
        <v>7737.1194027183838</v>
      </c>
      <c r="AG34">
        <v>7645.9746290926887</v>
      </c>
      <c r="AH34">
        <v>7573.7354102071367</v>
      </c>
      <c r="AI34">
        <v>7604.2443981148117</v>
      </c>
      <c r="AJ34">
        <v>7781.4247140886018</v>
      </c>
      <c r="AK34">
        <v>7975.7823017931378</v>
      </c>
      <c r="AL34">
        <v>8226.0057213768141</v>
      </c>
      <c r="AM34">
        <v>8443.4260825513156</v>
      </c>
      <c r="AN34">
        <v>8836.8810759181742</v>
      </c>
      <c r="AO34">
        <v>8953.5392780794937</v>
      </c>
      <c r="AP34">
        <v>8927.7316056628279</v>
      </c>
      <c r="AQ34">
        <v>8846.4146330824315</v>
      </c>
      <c r="AR34">
        <v>8751.1148246584726</v>
      </c>
      <c r="AS34">
        <v>8688.9482843265305</v>
      </c>
      <c r="AT34">
        <v>8602.972153507586</v>
      </c>
      <c r="AU34">
        <v>8297.7573088475347</v>
      </c>
      <c r="AV34">
        <v>7999.7351844933291</v>
      </c>
      <c r="AW34">
        <v>7509.6861107260775</v>
      </c>
      <c r="AX34">
        <v>6888.3343988957231</v>
      </c>
    </row>
    <row r="35" spans="2:50" x14ac:dyDescent="0.25">
      <c r="B35" s="56" t="s">
        <v>185</v>
      </c>
      <c r="C35">
        <v>746.58642536937339</v>
      </c>
      <c r="D35">
        <v>733.15816699210245</v>
      </c>
      <c r="E35">
        <v>728.52979838744864</v>
      </c>
      <c r="F35">
        <v>720.85264559690063</v>
      </c>
      <c r="G35">
        <v>720.13509047723824</v>
      </c>
      <c r="H35">
        <v>721.22300479923376</v>
      </c>
      <c r="I35">
        <v>726.31855777285853</v>
      </c>
      <c r="J35">
        <v>729.33034938794117</v>
      </c>
      <c r="K35">
        <v>739.07664583569544</v>
      </c>
      <c r="L35">
        <v>749.89453076674386</v>
      </c>
      <c r="M35">
        <v>778.88856343510565</v>
      </c>
      <c r="N35">
        <v>818.74340352589536</v>
      </c>
      <c r="O35">
        <v>917.31946330039455</v>
      </c>
      <c r="P35">
        <v>1005.4668974192315</v>
      </c>
      <c r="Q35">
        <v>1085.9319269772059</v>
      </c>
      <c r="R35">
        <v>1118.9094863448986</v>
      </c>
      <c r="S35">
        <v>1143.0634395797995</v>
      </c>
      <c r="T35">
        <v>1167.511438739072</v>
      </c>
      <c r="U35">
        <v>1169.8931497162762</v>
      </c>
      <c r="V35">
        <v>1174.2904920506039</v>
      </c>
      <c r="W35">
        <v>1189.2139052699222</v>
      </c>
      <c r="X35">
        <v>1192.2851383155903</v>
      </c>
      <c r="Y35">
        <v>1185.1076101035239</v>
      </c>
      <c r="Z35">
        <v>1172.3290067671219</v>
      </c>
      <c r="AA35">
        <v>1173.9152066987135</v>
      </c>
      <c r="AB35">
        <v>1176.4956468773892</v>
      </c>
      <c r="AC35">
        <v>1187.8521907382403</v>
      </c>
      <c r="AD35">
        <v>1178.4276190384419</v>
      </c>
      <c r="AE35">
        <v>1172.3700494349266</v>
      </c>
      <c r="AF35">
        <v>1177.4323872720611</v>
      </c>
      <c r="AG35">
        <v>1169.6265126908472</v>
      </c>
      <c r="AH35">
        <v>1165.7470533473188</v>
      </c>
      <c r="AI35">
        <v>1154.8725928538379</v>
      </c>
      <c r="AJ35">
        <v>1134.0122590538053</v>
      </c>
      <c r="AK35">
        <v>1107.8698661344356</v>
      </c>
      <c r="AL35">
        <v>1085.8465012541969</v>
      </c>
      <c r="AM35">
        <v>1022.5760697573172</v>
      </c>
      <c r="AN35">
        <v>979.40414030576449</v>
      </c>
      <c r="AO35">
        <v>923.01610414731863</v>
      </c>
      <c r="AP35">
        <v>903.56119931777846</v>
      </c>
      <c r="AQ35">
        <v>878.39579177398502</v>
      </c>
      <c r="AR35">
        <v>860.67010034769532</v>
      </c>
      <c r="AS35">
        <v>832.70174937059403</v>
      </c>
      <c r="AT35">
        <v>796.41330099283823</v>
      </c>
      <c r="AU35">
        <v>761.26454608912934</v>
      </c>
      <c r="AV35">
        <v>736.93624801440944</v>
      </c>
      <c r="AW35">
        <v>728.57893878942514</v>
      </c>
      <c r="AX35">
        <v>729.35640359577962</v>
      </c>
    </row>
    <row r="36" spans="2:50" x14ac:dyDescent="0.25">
      <c r="B36" s="56" t="s">
        <v>186</v>
      </c>
      <c r="C36">
        <v>39.1261747545663</v>
      </c>
      <c r="D36">
        <v>35.884980294745361</v>
      </c>
      <c r="E36">
        <v>33.691162718622401</v>
      </c>
      <c r="F36">
        <v>31.887892501076692</v>
      </c>
      <c r="G36">
        <v>30.46285600221055</v>
      </c>
      <c r="H36">
        <v>29.473652156791665</v>
      </c>
      <c r="I36">
        <v>29.190841545072303</v>
      </c>
      <c r="J36">
        <v>28.973580553934426</v>
      </c>
      <c r="K36">
        <v>29.28809659852579</v>
      </c>
      <c r="L36">
        <v>30.578172963631449</v>
      </c>
      <c r="M36">
        <v>34.287952344324275</v>
      </c>
      <c r="N36">
        <v>38.606158862056851</v>
      </c>
      <c r="O36">
        <v>48.31609815703537</v>
      </c>
      <c r="P36">
        <v>57.930983834846948</v>
      </c>
      <c r="Q36">
        <v>68.831215390211383</v>
      </c>
      <c r="R36">
        <v>76.793742810478008</v>
      </c>
      <c r="S36">
        <v>81.733648873042071</v>
      </c>
      <c r="T36">
        <v>82.24688324449545</v>
      </c>
      <c r="U36">
        <v>82.309240261953789</v>
      </c>
      <c r="V36">
        <v>80.937481017305458</v>
      </c>
      <c r="W36">
        <v>81.147219784262589</v>
      </c>
      <c r="X36">
        <v>79.90885504345168</v>
      </c>
      <c r="Y36">
        <v>79.163359648512966</v>
      </c>
      <c r="Z36">
        <v>78.704626143462136</v>
      </c>
      <c r="AA36">
        <v>79.227952133237153</v>
      </c>
      <c r="AB36">
        <v>81.171081360535879</v>
      </c>
      <c r="AC36">
        <v>83.521031782419229</v>
      </c>
      <c r="AD36">
        <v>79.822309031299667</v>
      </c>
      <c r="AE36">
        <v>77.951597028868221</v>
      </c>
      <c r="AF36">
        <v>78.175289991919783</v>
      </c>
      <c r="AG36">
        <v>78.252758669956719</v>
      </c>
      <c r="AH36">
        <v>77.545048462994984</v>
      </c>
      <c r="AI36">
        <v>76.730328630162759</v>
      </c>
      <c r="AJ36">
        <v>75.817915947863867</v>
      </c>
      <c r="AK36">
        <v>74.390285979390029</v>
      </c>
      <c r="AL36">
        <v>74.525810661995564</v>
      </c>
      <c r="AM36">
        <v>70.483223194661107</v>
      </c>
      <c r="AN36">
        <v>66.835188593586835</v>
      </c>
      <c r="AO36">
        <v>63.075772038467036</v>
      </c>
      <c r="AP36">
        <v>60.587084724290087</v>
      </c>
      <c r="AQ36">
        <v>57.522111242115514</v>
      </c>
      <c r="AR36">
        <v>54.708738797325957</v>
      </c>
      <c r="AS36">
        <v>51.549719576602484</v>
      </c>
      <c r="AT36">
        <v>48.163186798307486</v>
      </c>
      <c r="AU36">
        <v>45.114904954855987</v>
      </c>
      <c r="AV36">
        <v>45.880168986631219</v>
      </c>
      <c r="AW36">
        <v>46.244671082129294</v>
      </c>
      <c r="AX36">
        <v>41.717368865845195</v>
      </c>
    </row>
    <row r="37" spans="2:50" x14ac:dyDescent="0.25">
      <c r="B37" s="56" t="s">
        <v>187</v>
      </c>
      <c r="C37">
        <v>283.34389628239228</v>
      </c>
      <c r="D37">
        <v>283.35314276339096</v>
      </c>
      <c r="E37">
        <v>283.39039784628471</v>
      </c>
      <c r="F37">
        <v>282.80797780632849</v>
      </c>
      <c r="G37">
        <v>283.44725563055295</v>
      </c>
      <c r="H37">
        <v>283.4473517612264</v>
      </c>
      <c r="I37">
        <v>283.41737982361883</v>
      </c>
      <c r="J37">
        <v>283.33547574491462</v>
      </c>
      <c r="K37">
        <v>282.68893601168838</v>
      </c>
      <c r="L37">
        <v>283.12001820032435</v>
      </c>
      <c r="M37">
        <v>283.16137443553811</v>
      </c>
      <c r="N37">
        <v>283.12525096841154</v>
      </c>
      <c r="O37">
        <v>283.14393952501428</v>
      </c>
      <c r="P37">
        <v>283.30590220477575</v>
      </c>
      <c r="Q37">
        <v>283.62333857523049</v>
      </c>
      <c r="R37">
        <v>283.80504144794151</v>
      </c>
      <c r="S37">
        <v>284.52216897191141</v>
      </c>
      <c r="T37">
        <v>285.00845241586649</v>
      </c>
      <c r="U37">
        <v>279.55889540108535</v>
      </c>
      <c r="V37">
        <v>285.58290005457917</v>
      </c>
      <c r="W37">
        <v>286.19209651651107</v>
      </c>
      <c r="X37">
        <v>286.33563625798951</v>
      </c>
      <c r="Y37">
        <v>280.75909847237835</v>
      </c>
      <c r="Z37">
        <v>285.6884639917435</v>
      </c>
      <c r="AA37">
        <v>284.73942525904283</v>
      </c>
      <c r="AB37">
        <v>284.7927352828986</v>
      </c>
      <c r="AC37">
        <v>286.29910206064869</v>
      </c>
      <c r="AD37">
        <v>286.12574945221121</v>
      </c>
      <c r="AE37">
        <v>283.58560290588912</v>
      </c>
      <c r="AF37">
        <v>287.06353684328008</v>
      </c>
      <c r="AG37">
        <v>287.155222158529</v>
      </c>
      <c r="AH37">
        <v>287.01101691863863</v>
      </c>
      <c r="AI37">
        <v>286.73927400151564</v>
      </c>
      <c r="AJ37">
        <v>285.09984316965762</v>
      </c>
      <c r="AK37">
        <v>285.43770124239393</v>
      </c>
      <c r="AL37">
        <v>285.35387195645205</v>
      </c>
      <c r="AM37">
        <v>284.77981774024011</v>
      </c>
      <c r="AN37">
        <v>284.27862243774445</v>
      </c>
      <c r="AO37">
        <v>283.68585461577038</v>
      </c>
      <c r="AP37">
        <v>283.09313206376686</v>
      </c>
      <c r="AQ37">
        <v>282.65133729939902</v>
      </c>
      <c r="AR37">
        <v>282.48835461752412</v>
      </c>
      <c r="AS37">
        <v>282.58784148856103</v>
      </c>
      <c r="AT37">
        <v>282.5629630441336</v>
      </c>
      <c r="AU37">
        <v>282.68963488173961</v>
      </c>
      <c r="AV37">
        <v>282.80030137876093</v>
      </c>
      <c r="AW37">
        <v>283.04085255148431</v>
      </c>
      <c r="AX37">
        <v>283.18952112425137</v>
      </c>
    </row>
    <row r="38" spans="2:50" x14ac:dyDescent="0.25">
      <c r="B38" s="56" t="s">
        <v>188</v>
      </c>
      <c r="C38">
        <v>432.35853208059547</v>
      </c>
      <c r="D38">
        <v>398.65849094432019</v>
      </c>
      <c r="E38">
        <v>359.56794635519526</v>
      </c>
      <c r="F38">
        <v>318.03198716868104</v>
      </c>
      <c r="G38">
        <v>276.83835703985022</v>
      </c>
      <c r="H38">
        <v>237.20742230904219</v>
      </c>
      <c r="I38">
        <v>200.0265672794099</v>
      </c>
      <c r="J38">
        <v>168.15764550568267</v>
      </c>
      <c r="K38">
        <v>139.85240121333979</v>
      </c>
      <c r="L38">
        <v>124.85388147489869</v>
      </c>
      <c r="M38">
        <v>127.64879851682305</v>
      </c>
      <c r="N38">
        <v>134.74811802616875</v>
      </c>
      <c r="O38">
        <v>160.5794554486605</v>
      </c>
      <c r="P38">
        <v>201.01189383542237</v>
      </c>
      <c r="Q38">
        <v>242.26721608729545</v>
      </c>
      <c r="R38">
        <v>289.07011012656199</v>
      </c>
      <c r="S38">
        <v>343.02063389492849</v>
      </c>
      <c r="T38">
        <v>399.06656317259643</v>
      </c>
      <c r="U38">
        <v>455.19759064741834</v>
      </c>
      <c r="V38">
        <v>501.71207483950735</v>
      </c>
      <c r="W38">
        <v>535.44623234201038</v>
      </c>
      <c r="X38">
        <v>552.24845239886122</v>
      </c>
      <c r="Y38">
        <v>550.04885286189801</v>
      </c>
      <c r="Z38">
        <v>544.57393399911928</v>
      </c>
      <c r="AA38">
        <v>526.78297586706447</v>
      </c>
      <c r="AB38">
        <v>499.84228281787551</v>
      </c>
      <c r="AC38">
        <v>471.67971412528448</v>
      </c>
      <c r="AD38">
        <v>443.9318134120918</v>
      </c>
      <c r="AE38">
        <v>421.55630136927431</v>
      </c>
      <c r="AF38">
        <v>401.81750067373162</v>
      </c>
      <c r="AG38">
        <v>380.23647467584891</v>
      </c>
      <c r="AH38">
        <v>368.0291235942442</v>
      </c>
      <c r="AI38">
        <v>368.33231628349984</v>
      </c>
      <c r="AJ38">
        <v>369.18850822099193</v>
      </c>
      <c r="AK38">
        <v>377.35422488271877</v>
      </c>
      <c r="AL38">
        <v>393.20743687118267</v>
      </c>
      <c r="AM38">
        <v>415.65564114550671</v>
      </c>
      <c r="AN38">
        <v>445.72254427743644</v>
      </c>
      <c r="AO38">
        <v>486.80372608471833</v>
      </c>
      <c r="AP38">
        <v>525.81663842489979</v>
      </c>
      <c r="AQ38">
        <v>553.74665219423593</v>
      </c>
      <c r="AR38">
        <v>567.88574199809273</v>
      </c>
      <c r="AS38">
        <v>566.85503730765413</v>
      </c>
      <c r="AT38">
        <v>564.0495142604891</v>
      </c>
      <c r="AU38">
        <v>545.75301441359295</v>
      </c>
      <c r="AV38">
        <v>516.53506450086411</v>
      </c>
      <c r="AW38">
        <v>490.1737632882664</v>
      </c>
      <c r="AX38">
        <v>461.99582004856921</v>
      </c>
    </row>
    <row r="39" spans="2:50" x14ac:dyDescent="0.25">
      <c r="B39" s="56" t="s">
        <v>189</v>
      </c>
      <c r="C39">
        <v>704.52010677172541</v>
      </c>
      <c r="D39">
        <v>772.83569145897752</v>
      </c>
      <c r="E39">
        <v>833.33396153904107</v>
      </c>
      <c r="F39">
        <v>875.95972904591213</v>
      </c>
      <c r="G39">
        <v>915.43849572195757</v>
      </c>
      <c r="H39">
        <v>950.76555111412176</v>
      </c>
      <c r="I39">
        <v>975.77623917549533</v>
      </c>
      <c r="J39">
        <v>995.37615588104075</v>
      </c>
      <c r="K39">
        <v>1007.8212873870225</v>
      </c>
      <c r="L39">
        <v>1009.1455285090379</v>
      </c>
      <c r="M39">
        <v>987.23980679322597</v>
      </c>
      <c r="N39">
        <v>950.68153452974889</v>
      </c>
      <c r="O39">
        <v>852.59624389457406</v>
      </c>
      <c r="P39">
        <v>722.84609095828557</v>
      </c>
      <c r="Q39">
        <v>507.76452357161128</v>
      </c>
      <c r="R39">
        <v>294.03181559118246</v>
      </c>
      <c r="S39">
        <v>123.41961781345792</v>
      </c>
      <c r="T39">
        <v>52.408148023434741</v>
      </c>
      <c r="U39">
        <v>38.449521264738763</v>
      </c>
      <c r="V39">
        <v>45.134690250257023</v>
      </c>
      <c r="W39">
        <v>56.404234078828338</v>
      </c>
      <c r="X39">
        <v>75.486998275356996</v>
      </c>
      <c r="Y39">
        <v>98.356007580924427</v>
      </c>
      <c r="Z39">
        <v>107.71200560197664</v>
      </c>
      <c r="AA39">
        <v>134.88816332888729</v>
      </c>
      <c r="AB39">
        <v>151.95333943415827</v>
      </c>
      <c r="AC39">
        <v>178.88088453210179</v>
      </c>
      <c r="AD39">
        <v>196.87852985079937</v>
      </c>
      <c r="AE39">
        <v>211.0447489586133</v>
      </c>
      <c r="AF39">
        <v>241.78903195835849</v>
      </c>
      <c r="AG39">
        <v>267.80681864199954</v>
      </c>
      <c r="AH39">
        <v>288.34612008635304</v>
      </c>
      <c r="AI39">
        <v>286.20740731497716</v>
      </c>
      <c r="AJ39">
        <v>259.16393230208939</v>
      </c>
      <c r="AK39">
        <v>229.63779417651583</v>
      </c>
      <c r="AL39">
        <v>183.05587086336985</v>
      </c>
      <c r="AM39">
        <v>152.57584552855744</v>
      </c>
      <c r="AN39">
        <v>86.581652016739099</v>
      </c>
      <c r="AO39">
        <v>70.645082289185652</v>
      </c>
      <c r="AP39">
        <v>73.848739120677706</v>
      </c>
      <c r="AQ39">
        <v>88.68492961125753</v>
      </c>
      <c r="AR39">
        <v>107.97613826648561</v>
      </c>
      <c r="AS39">
        <v>126.6090146298874</v>
      </c>
      <c r="AT39">
        <v>151.36638877012004</v>
      </c>
      <c r="AU39">
        <v>218.82758402549666</v>
      </c>
      <c r="AV39">
        <v>284.04720131437921</v>
      </c>
      <c r="AW39">
        <v>389.73614102441019</v>
      </c>
      <c r="AX39">
        <v>520.66978292530405</v>
      </c>
    </row>
    <row r="40" spans="2:50" x14ac:dyDescent="0.25">
      <c r="B40" s="56" t="s">
        <v>190</v>
      </c>
      <c r="C40">
        <v>0</v>
      </c>
      <c r="D40">
        <v>0</v>
      </c>
      <c r="E40">
        <v>0</v>
      </c>
      <c r="F40">
        <v>0</v>
      </c>
      <c r="G40">
        <v>0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  <c r="O40">
        <v>0</v>
      </c>
      <c r="P40">
        <v>0</v>
      </c>
      <c r="Q40">
        <v>635.27347086780981</v>
      </c>
      <c r="R40">
        <v>64.091129930529121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>
        <v>41.824667311119732</v>
      </c>
      <c r="AE40">
        <v>91.681109323629613</v>
      </c>
      <c r="AF40">
        <v>156.44446952057362</v>
      </c>
      <c r="AG40">
        <v>213.30910113546901</v>
      </c>
      <c r="AH40">
        <v>252.1175385072236</v>
      </c>
      <c r="AI40">
        <v>237.6935278144035</v>
      </c>
      <c r="AJ40">
        <v>165.71265227032291</v>
      </c>
      <c r="AK40">
        <v>70.02038829180573</v>
      </c>
      <c r="AL40">
        <v>0</v>
      </c>
      <c r="AM40">
        <v>0</v>
      </c>
      <c r="AN40">
        <v>0</v>
      </c>
      <c r="AO40">
        <v>0</v>
      </c>
      <c r="AP40">
        <v>0</v>
      </c>
      <c r="AQ40">
        <v>0</v>
      </c>
      <c r="AR40">
        <v>0</v>
      </c>
      <c r="AS40">
        <v>0</v>
      </c>
      <c r="AT40">
        <v>0</v>
      </c>
      <c r="AU40">
        <v>0</v>
      </c>
      <c r="AV40">
        <v>130.49271864239492</v>
      </c>
      <c r="AW40">
        <v>0</v>
      </c>
      <c r="AX40">
        <v>0</v>
      </c>
    </row>
    <row r="41" spans="2:50" s="55" customFormat="1" x14ac:dyDescent="0.25">
      <c r="B41" s="58" t="s">
        <v>191</v>
      </c>
      <c r="C41" s="56">
        <f t="shared" ref="C41:AX41" si="2">SUM($C$39:$AX$39)*C38/SUM($C$38:$AX$38)-C33</f>
        <v>432.34890440942581</v>
      </c>
      <c r="D41" s="56">
        <f t="shared" si="2"/>
        <v>398.64961369875891</v>
      </c>
      <c r="E41" s="56">
        <f t="shared" si="2"/>
        <v>359.55993956986833</v>
      </c>
      <c r="F41" s="56">
        <f t="shared" si="2"/>
        <v>318.02490529757944</v>
      </c>
      <c r="G41" s="56">
        <f t="shared" si="2"/>
        <v>276.83219246006064</v>
      </c>
      <c r="H41" s="56">
        <f t="shared" si="2"/>
        <v>237.20214022278381</v>
      </c>
      <c r="I41" s="56">
        <f t="shared" si="2"/>
        <v>200.02211312881019</v>
      </c>
      <c r="J41" s="56">
        <f t="shared" si="2"/>
        <v>168.15390100570067</v>
      </c>
      <c r="K41" s="56">
        <f t="shared" si="2"/>
        <v>139.84928700873584</v>
      </c>
      <c r="L41" s="56">
        <f t="shared" si="2"/>
        <v>124.85110125425793</v>
      </c>
      <c r="M41" s="56">
        <f t="shared" si="2"/>
        <v>127.6459560595425</v>
      </c>
      <c r="N41" s="56">
        <f t="shared" si="2"/>
        <v>134.74511748269654</v>
      </c>
      <c r="O41" s="56">
        <f t="shared" si="2"/>
        <v>160.57587969826133</v>
      </c>
      <c r="P41" s="56">
        <f t="shared" si="2"/>
        <v>201.00741774377286</v>
      </c>
      <c r="Q41" s="56">
        <f t="shared" si="2"/>
        <v>242.26182133058634</v>
      </c>
      <c r="R41" s="56">
        <f t="shared" si="2"/>
        <v>289.06367317260185</v>
      </c>
      <c r="S41" s="56">
        <f t="shared" si="2"/>
        <v>583.25508667059125</v>
      </c>
      <c r="T41" s="56">
        <f t="shared" si="2"/>
        <v>735.89507362638778</v>
      </c>
      <c r="U41" s="56">
        <f t="shared" si="2"/>
        <v>809.77892893190165</v>
      </c>
      <c r="V41" s="56">
        <f t="shared" si="2"/>
        <v>834.22566284432992</v>
      </c>
      <c r="W41" s="56">
        <f t="shared" si="2"/>
        <v>837.16892062809075</v>
      </c>
      <c r="X41" s="56">
        <f t="shared" si="2"/>
        <v>801.34226008264079</v>
      </c>
      <c r="Y41" s="56">
        <f t="shared" si="2"/>
        <v>751.80650821632389</v>
      </c>
      <c r="Z41" s="56">
        <f t="shared" si="2"/>
        <v>722.35375986112308</v>
      </c>
      <c r="AA41" s="56">
        <f t="shared" si="2"/>
        <v>649.66751173934495</v>
      </c>
      <c r="AB41" s="56">
        <f t="shared" si="2"/>
        <v>558.00389509182924</v>
      </c>
      <c r="AC41" s="56">
        <f t="shared" si="2"/>
        <v>492.28630496121013</v>
      </c>
      <c r="AD41" s="56">
        <f t="shared" si="2"/>
        <v>443.92192802946573</v>
      </c>
      <c r="AE41" s="56">
        <f t="shared" si="2"/>
        <v>421.54691423996394</v>
      </c>
      <c r="AF41" s="56">
        <f t="shared" si="2"/>
        <v>401.80855308398918</v>
      </c>
      <c r="AG41" s="56">
        <f t="shared" si="2"/>
        <v>380.22800764796983</v>
      </c>
      <c r="AH41" s="56">
        <f t="shared" si="2"/>
        <v>368.02092839715681</v>
      </c>
      <c r="AI41" s="56">
        <f t="shared" si="2"/>
        <v>368.32411433497975</v>
      </c>
      <c r="AJ41" s="56">
        <f t="shared" si="2"/>
        <v>369.18028720696532</v>
      </c>
      <c r="AK41" s="56">
        <f t="shared" si="2"/>
        <v>377.34582203618726</v>
      </c>
      <c r="AL41" s="56">
        <f t="shared" si="2"/>
        <v>439.18188979912202</v>
      </c>
      <c r="AM41" s="56">
        <f t="shared" si="2"/>
        <v>545.82087512614112</v>
      </c>
      <c r="AN41" s="56">
        <f t="shared" si="2"/>
        <v>732.92649619924737</v>
      </c>
      <c r="AO41" s="56">
        <f t="shared" si="2"/>
        <v>845.7457594421976</v>
      </c>
      <c r="AP41" s="56">
        <f t="shared" si="2"/>
        <v>882.35743774504238</v>
      </c>
      <c r="AQ41" s="56">
        <f t="shared" si="2"/>
        <v>857.22593570384424</v>
      </c>
      <c r="AR41" s="56">
        <f t="shared" si="2"/>
        <v>820.98004738373902</v>
      </c>
      <c r="AS41" s="56">
        <f t="shared" si="2"/>
        <v>774.25466106667534</v>
      </c>
      <c r="AT41" s="56">
        <f t="shared" si="2"/>
        <v>716.93414797442392</v>
      </c>
      <c r="AU41" s="56">
        <f t="shared" si="2"/>
        <v>554.9031236368653</v>
      </c>
      <c r="AV41" s="56">
        <f t="shared" si="2"/>
        <v>516.52356240392464</v>
      </c>
      <c r="AW41" s="56">
        <f t="shared" si="2"/>
        <v>490.16284819937891</v>
      </c>
      <c r="AX41" s="56">
        <f t="shared" si="2"/>
        <v>461.98553242034603</v>
      </c>
    </row>
    <row r="42" spans="2:50" x14ac:dyDescent="0.25">
      <c r="B42" s="56" t="s">
        <v>192</v>
      </c>
      <c r="C42" s="56">
        <f t="shared" ref="C42:AX42" si="3">SUM(C33:C40)</f>
        <v>8149.4331980423103</v>
      </c>
      <c r="D42" s="56">
        <f t="shared" si="3"/>
        <v>7858.5081637768217</v>
      </c>
      <c r="E42" s="56">
        <f t="shared" si="3"/>
        <v>7624.4878475201758</v>
      </c>
      <c r="F42" s="56">
        <f t="shared" si="3"/>
        <v>7450.6407002944279</v>
      </c>
      <c r="G42" s="56">
        <f t="shared" si="3"/>
        <v>7308.9997288646491</v>
      </c>
      <c r="H42" s="56">
        <f t="shared" si="3"/>
        <v>7187.7705178148299</v>
      </c>
      <c r="I42" s="56">
        <f t="shared" si="3"/>
        <v>7102.5942248450356</v>
      </c>
      <c r="J42" s="56">
        <f t="shared" si="3"/>
        <v>7037.9089325454224</v>
      </c>
      <c r="K42" s="56">
        <f t="shared" si="3"/>
        <v>7000.1066028695632</v>
      </c>
      <c r="L42" s="56">
        <f t="shared" si="3"/>
        <v>7002.4654664393338</v>
      </c>
      <c r="M42" s="56">
        <f t="shared" si="3"/>
        <v>7090.7163937401474</v>
      </c>
      <c r="N42" s="56">
        <f t="shared" si="3"/>
        <v>7231.5539839678931</v>
      </c>
      <c r="O42" s="56">
        <f t="shared" si="3"/>
        <v>7599.7334793866194</v>
      </c>
      <c r="P42" s="56">
        <f t="shared" si="3"/>
        <v>8094.767182849153</v>
      </c>
      <c r="Q42" s="56">
        <f t="shared" si="3"/>
        <v>9559.8974750185189</v>
      </c>
      <c r="R42" s="56">
        <f t="shared" si="3"/>
        <v>9840.8694563389163</v>
      </c>
      <c r="S42" s="56">
        <f t="shared" si="3"/>
        <v>10243.484525271675</v>
      </c>
      <c r="T42" s="56">
        <f t="shared" si="3"/>
        <v>10459.620088416801</v>
      </c>
      <c r="U42" s="56">
        <f t="shared" si="3"/>
        <v>10494.466020640333</v>
      </c>
      <c r="V42" s="56">
        <f t="shared" si="3"/>
        <v>10480.441711830852</v>
      </c>
      <c r="W42" s="56">
        <f t="shared" si="3"/>
        <v>10444.782174213642</v>
      </c>
      <c r="X42" s="56">
        <f t="shared" si="3"/>
        <v>10391.79417083581</v>
      </c>
      <c r="Y42" s="56">
        <f t="shared" si="3"/>
        <v>10334.38231013073</v>
      </c>
      <c r="Z42" s="56">
        <f t="shared" si="3"/>
        <v>10307.403604540712</v>
      </c>
      <c r="AA42" s="56">
        <f t="shared" si="3"/>
        <v>10254.306457482377</v>
      </c>
      <c r="AB42" s="56">
        <f t="shared" si="3"/>
        <v>10232.242216615068</v>
      </c>
      <c r="AC42" s="56">
        <f t="shared" si="3"/>
        <v>10165.96874733752</v>
      </c>
      <c r="AD42" s="56">
        <f t="shared" si="3"/>
        <v>10142.541658492992</v>
      </c>
      <c r="AE42" s="56">
        <f t="shared" si="3"/>
        <v>10123.547628541726</v>
      </c>
      <c r="AF42" s="56">
        <f t="shared" si="3"/>
        <v>10079.841618978306</v>
      </c>
      <c r="AG42" s="56">
        <f t="shared" si="3"/>
        <v>10042.361517065337</v>
      </c>
      <c r="AH42" s="56">
        <f t="shared" si="3"/>
        <v>10012.53131112391</v>
      </c>
      <c r="AI42" s="56">
        <f t="shared" si="3"/>
        <v>10014.819845013209</v>
      </c>
      <c r="AJ42" s="56">
        <f t="shared" si="3"/>
        <v>10070.419825053334</v>
      </c>
      <c r="AK42" s="56">
        <f t="shared" si="3"/>
        <v>10120.492562500396</v>
      </c>
      <c r="AL42" s="56">
        <f t="shared" si="3"/>
        <v>10202.012004193464</v>
      </c>
      <c r="AM42" s="56">
        <f t="shared" si="3"/>
        <v>10259.322190202343</v>
      </c>
      <c r="AN42" s="56">
        <f t="shared" si="3"/>
        <v>10412.489346369379</v>
      </c>
      <c r="AO42" s="56">
        <f t="shared" si="3"/>
        <v>10421.812943851884</v>
      </c>
      <c r="AP42" s="56">
        <f t="shared" si="3"/>
        <v>10418.085891216973</v>
      </c>
      <c r="AQ42" s="56">
        <f t="shared" si="3"/>
        <v>10403.923840976868</v>
      </c>
      <c r="AR42" s="56">
        <f t="shared" si="3"/>
        <v>10371.73694773665</v>
      </c>
      <c r="AS42" s="56">
        <f t="shared" si="3"/>
        <v>10341.839400329027</v>
      </c>
      <c r="AT42" s="56">
        <f t="shared" si="3"/>
        <v>10292.630313520573</v>
      </c>
      <c r="AU42" s="56">
        <f t="shared" si="3"/>
        <v>10142.244731272818</v>
      </c>
      <c r="AV42" s="56">
        <f t="shared" si="3"/>
        <v>9996.4268873307683</v>
      </c>
      <c r="AW42" s="56">
        <f t="shared" si="3"/>
        <v>9447.4604774617947</v>
      </c>
      <c r="AX42" s="56">
        <f t="shared" si="3"/>
        <v>8925.2632954554738</v>
      </c>
    </row>
    <row r="43" spans="2:50" x14ac:dyDescent="0.25">
      <c r="B43" s="56" t="s">
        <v>193</v>
      </c>
      <c r="C43" s="56">
        <f>MAX(C42:AX42)</f>
        <v>10494.466020640333</v>
      </c>
    </row>
    <row r="50" spans="1:51" x14ac:dyDescent="0.25">
      <c r="A50" s="55"/>
      <c r="B50" s="56" t="s">
        <v>168</v>
      </c>
      <c r="C50" s="56" t="s">
        <v>195</v>
      </c>
    </row>
    <row r="51" spans="1:51" x14ac:dyDescent="0.25">
      <c r="B51" s="56" t="s">
        <v>179</v>
      </c>
      <c r="C51" s="56" t="s">
        <v>180</v>
      </c>
    </row>
    <row r="52" spans="1:51" x14ac:dyDescent="0.25">
      <c r="B52" s="56" t="s">
        <v>70</v>
      </c>
      <c r="C52" s="56">
        <v>2050</v>
      </c>
    </row>
    <row r="53" spans="1:51" x14ac:dyDescent="0.25">
      <c r="C53" s="55" t="s">
        <v>181</v>
      </c>
    </row>
    <row r="54" spans="1:51" s="55" customFormat="1" x14ac:dyDescent="0.25">
      <c r="B54" s="55" t="s">
        <v>182</v>
      </c>
      <c r="C54" s="57">
        <v>0</v>
      </c>
      <c r="D54" s="57">
        <v>2.0833333333333332E-2</v>
      </c>
      <c r="E54" s="57">
        <v>4.1666666666666699E-2</v>
      </c>
      <c r="F54" s="57">
        <v>6.25E-2</v>
      </c>
      <c r="G54" s="57">
        <v>8.3333333333333301E-2</v>
      </c>
      <c r="H54" s="57">
        <v>0.104166666666667</v>
      </c>
      <c r="I54" s="57">
        <v>0.125</v>
      </c>
      <c r="J54" s="57">
        <v>0.14583333333333301</v>
      </c>
      <c r="K54" s="57">
        <v>0.16666666666666699</v>
      </c>
      <c r="L54" s="57">
        <v>0.1875</v>
      </c>
      <c r="M54" s="57">
        <v>0.20833333333333301</v>
      </c>
      <c r="N54" s="57">
        <v>0.22916666666666699</v>
      </c>
      <c r="O54" s="57">
        <v>0.25</v>
      </c>
      <c r="P54" s="57">
        <v>0.27083333333333298</v>
      </c>
      <c r="Q54" s="57">
        <v>0.29166666666666702</v>
      </c>
      <c r="R54" s="57">
        <v>0.3125</v>
      </c>
      <c r="S54" s="57">
        <v>0.33333333333333298</v>
      </c>
      <c r="T54" s="57">
        <v>0.35416666666666702</v>
      </c>
      <c r="U54" s="57">
        <v>0.375</v>
      </c>
      <c r="V54" s="57">
        <v>0.39583333333333298</v>
      </c>
      <c r="W54" s="57">
        <v>0.41666666666666702</v>
      </c>
      <c r="X54" s="57">
        <v>0.4375</v>
      </c>
      <c r="Y54" s="57">
        <v>0.45833333333333298</v>
      </c>
      <c r="Z54" s="57">
        <v>0.47916666666666702</v>
      </c>
      <c r="AA54" s="57">
        <v>0.5</v>
      </c>
      <c r="AB54" s="57">
        <v>0.52083333333333304</v>
      </c>
      <c r="AC54" s="57">
        <v>0.54166666666666696</v>
      </c>
      <c r="AD54" s="57">
        <v>0.5625</v>
      </c>
      <c r="AE54" s="57">
        <v>0.58333333333333304</v>
      </c>
      <c r="AF54" s="57">
        <v>0.60416666666666696</v>
      </c>
      <c r="AG54" s="57">
        <v>0.625</v>
      </c>
      <c r="AH54" s="57">
        <v>0.64583333333333304</v>
      </c>
      <c r="AI54" s="57">
        <v>0.66666666666666696</v>
      </c>
      <c r="AJ54" s="57">
        <v>0.6875</v>
      </c>
      <c r="AK54" s="57">
        <v>0.70833333333333304</v>
      </c>
      <c r="AL54" s="57">
        <v>0.72916666666666696</v>
      </c>
      <c r="AM54" s="57">
        <v>0.75</v>
      </c>
      <c r="AN54" s="57">
        <v>0.77083333333333304</v>
      </c>
      <c r="AO54" s="57">
        <v>0.79166666666666696</v>
      </c>
      <c r="AP54" s="57">
        <v>0.8125</v>
      </c>
      <c r="AQ54" s="57">
        <v>0.83333333333333304</v>
      </c>
      <c r="AR54" s="57">
        <v>0.85416666666666696</v>
      </c>
      <c r="AS54" s="57">
        <v>0.875</v>
      </c>
      <c r="AT54" s="57">
        <v>0.89583333333333304</v>
      </c>
      <c r="AU54" s="57">
        <v>0.91666666666666696</v>
      </c>
      <c r="AV54" s="57">
        <v>0.9375</v>
      </c>
      <c r="AW54" s="57">
        <v>0.95833333333333304</v>
      </c>
      <c r="AX54" s="57">
        <v>0.97916666666666696</v>
      </c>
      <c r="AY54" s="57"/>
    </row>
    <row r="55" spans="1:51" x14ac:dyDescent="0.25">
      <c r="B55" s="56" t="s">
        <v>183</v>
      </c>
      <c r="C55">
        <v>0</v>
      </c>
      <c r="D55">
        <v>0</v>
      </c>
      <c r="E55">
        <v>0</v>
      </c>
      <c r="F55">
        <v>0</v>
      </c>
      <c r="G55">
        <v>0</v>
      </c>
      <c r="H55">
        <v>0</v>
      </c>
      <c r="I55">
        <v>0</v>
      </c>
      <c r="J55">
        <v>0</v>
      </c>
      <c r="K55">
        <v>0</v>
      </c>
      <c r="L55">
        <v>0</v>
      </c>
      <c r="M55">
        <v>0</v>
      </c>
      <c r="N55">
        <v>0</v>
      </c>
      <c r="O55">
        <v>0</v>
      </c>
      <c r="P55">
        <v>0</v>
      </c>
      <c r="Q55">
        <v>0</v>
      </c>
      <c r="R55">
        <v>0</v>
      </c>
      <c r="S55">
        <v>-174.00555923619032</v>
      </c>
      <c r="T55">
        <v>-294.22465132251182</v>
      </c>
      <c r="U55">
        <v>-320.25789356637017</v>
      </c>
      <c r="V55">
        <v>-298.30087424082467</v>
      </c>
      <c r="W55">
        <v>-297.03865670088129</v>
      </c>
      <c r="X55">
        <v>-270.72189233214948</v>
      </c>
      <c r="Y55">
        <v>-207.6107753292313</v>
      </c>
      <c r="Z55">
        <v>-181.03494354455398</v>
      </c>
      <c r="AA55">
        <v>-134.25168022679603</v>
      </c>
      <c r="AB55">
        <v>-69.051975232172524</v>
      </c>
      <c r="AC55">
        <v>0</v>
      </c>
      <c r="AD55">
        <v>0</v>
      </c>
      <c r="AE55">
        <v>0</v>
      </c>
      <c r="AF55">
        <v>0</v>
      </c>
      <c r="AG55">
        <v>0</v>
      </c>
      <c r="AH55">
        <v>0</v>
      </c>
      <c r="AI55">
        <v>0</v>
      </c>
      <c r="AJ55">
        <v>0</v>
      </c>
      <c r="AK55">
        <v>0</v>
      </c>
      <c r="AL55">
        <v>0</v>
      </c>
      <c r="AM55">
        <v>-75.250531550332681</v>
      </c>
      <c r="AN55">
        <v>-259.13924365480506</v>
      </c>
      <c r="AO55">
        <v>-344.24235092424362</v>
      </c>
      <c r="AP55">
        <v>-353.53486491845041</v>
      </c>
      <c r="AQ55">
        <v>-323.18456818952654</v>
      </c>
      <c r="AR55">
        <v>-306.37768100276799</v>
      </c>
      <c r="AS55">
        <v>-267.59918607610126</v>
      </c>
      <c r="AT55">
        <v>-215.51949186514173</v>
      </c>
      <c r="AU55">
        <v>-75.330331835943198</v>
      </c>
      <c r="AV55">
        <v>0</v>
      </c>
      <c r="AW55">
        <v>0</v>
      </c>
      <c r="AX55">
        <v>0</v>
      </c>
    </row>
    <row r="56" spans="1:51" s="76" customFormat="1" x14ac:dyDescent="0.25">
      <c r="B56" s="76" t="s">
        <v>184</v>
      </c>
      <c r="C56" s="64">
        <v>6772.78212785903</v>
      </c>
      <c r="D56" s="64">
        <v>6388.9615594195429</v>
      </c>
      <c r="E56" s="64">
        <v>6069.9567546909293</v>
      </c>
      <c r="F56" s="64">
        <v>5853.3015370853327</v>
      </c>
      <c r="G56" s="64">
        <v>5673.3474664268388</v>
      </c>
      <c r="H56" s="64">
        <v>5531.8788965360354</v>
      </c>
      <c r="I56" s="64">
        <v>5430.338808299588</v>
      </c>
      <c r="J56" s="64">
        <v>5372.1557509043223</v>
      </c>
      <c r="K56" s="64">
        <v>5350.4234294859361</v>
      </c>
      <c r="L56" s="64">
        <v>5346.9862044572174</v>
      </c>
      <c r="M56" s="64">
        <v>5421.9632073117718</v>
      </c>
      <c r="N56" s="64">
        <v>5549.9082979446266</v>
      </c>
      <c r="O56" s="64">
        <v>5871.50731409744</v>
      </c>
      <c r="P56" s="64">
        <v>6375.0647876931625</v>
      </c>
      <c r="Q56" s="64">
        <v>7256.6532507270695</v>
      </c>
      <c r="R56" s="64">
        <v>8191.7755559472598</v>
      </c>
      <c r="S56" s="64">
        <v>8951.2412212556937</v>
      </c>
      <c r="T56" s="64">
        <v>9161.0442295586945</v>
      </c>
      <c r="U56" s="64">
        <v>9133.1815494801176</v>
      </c>
      <c r="V56" s="64">
        <v>9056.6939406475631</v>
      </c>
      <c r="W56" s="64">
        <v>8997.2188010225618</v>
      </c>
      <c r="X56" s="64">
        <v>8916.4578841821603</v>
      </c>
      <c r="Y56" s="64">
        <v>8819.8330466501084</v>
      </c>
      <c r="Z56" s="64">
        <v>8740.6709871552121</v>
      </c>
      <c r="AA56" s="64">
        <v>8646.5283912001942</v>
      </c>
      <c r="AB56" s="64">
        <v>8528.6313665881244</v>
      </c>
      <c r="AC56" s="64">
        <v>8343.7211366465144</v>
      </c>
      <c r="AD56" s="64">
        <v>8157.6609362777263</v>
      </c>
      <c r="AE56" s="64">
        <v>8056.3238103738731</v>
      </c>
      <c r="AF56" s="64">
        <v>7949.437350657975</v>
      </c>
      <c r="AG56" s="64">
        <v>7828.5664246689303</v>
      </c>
      <c r="AH56" s="64">
        <v>7775.109827576166</v>
      </c>
      <c r="AI56" s="64">
        <v>7801.6354905696116</v>
      </c>
      <c r="AJ56" s="64">
        <v>7979.1503922749062</v>
      </c>
      <c r="AK56" s="64">
        <v>8186.4226008457581</v>
      </c>
      <c r="AL56" s="64">
        <v>8447.2381285521296</v>
      </c>
      <c r="AM56" s="64">
        <v>8779.2405898687557</v>
      </c>
      <c r="AN56" s="64">
        <v>9102.9748332509844</v>
      </c>
      <c r="AO56" s="64">
        <v>9292.4021923253422</v>
      </c>
      <c r="AP56" s="64">
        <v>9267.6639253010999</v>
      </c>
      <c r="AQ56" s="64">
        <v>9154.6219746369425</v>
      </c>
      <c r="AR56" s="64">
        <v>9087.9747709882849</v>
      </c>
      <c r="AS56" s="64">
        <v>9050.4785921247021</v>
      </c>
      <c r="AT56" s="64">
        <v>9005.2914720426597</v>
      </c>
      <c r="AU56" s="64">
        <v>8719.5844852677837</v>
      </c>
      <c r="AV56" s="64">
        <v>8240.6922179279791</v>
      </c>
      <c r="AW56" s="64">
        <v>7646.7661677010401</v>
      </c>
      <c r="AX56" s="64">
        <v>7103.4661962762257</v>
      </c>
    </row>
    <row r="57" spans="1:51" s="76" customFormat="1" x14ac:dyDescent="0.25">
      <c r="B57" s="76" t="s">
        <v>185</v>
      </c>
      <c r="C57" s="64">
        <v>748.9340852511051</v>
      </c>
      <c r="D57" s="64">
        <v>740.51526067559814</v>
      </c>
      <c r="E57" s="64">
        <v>740.70472244193502</v>
      </c>
      <c r="F57" s="64">
        <v>732.03869606596732</v>
      </c>
      <c r="G57" s="64">
        <v>732.83751712082517</v>
      </c>
      <c r="H57" s="64">
        <v>734.83619323669632</v>
      </c>
      <c r="I57" s="64">
        <v>739.66630673653469</v>
      </c>
      <c r="J57" s="64">
        <v>743.21229054668731</v>
      </c>
      <c r="K57" s="64">
        <v>751.7031625846289</v>
      </c>
      <c r="L57" s="64">
        <v>765.04569847036225</v>
      </c>
      <c r="M57" s="64">
        <v>793.14138921809467</v>
      </c>
      <c r="N57" s="64">
        <v>834.00780970814492</v>
      </c>
      <c r="O57" s="64">
        <v>935.8677798037769</v>
      </c>
      <c r="P57" s="64">
        <v>1025.0724782456198</v>
      </c>
      <c r="Q57" s="64">
        <v>1111.0121267600205</v>
      </c>
      <c r="R57" s="64">
        <v>1152.2909010299325</v>
      </c>
      <c r="S57" s="64">
        <v>1185.2448710354488</v>
      </c>
      <c r="T57" s="64">
        <v>1212.9432219535117</v>
      </c>
      <c r="U57" s="64">
        <v>1221.9026011382227</v>
      </c>
      <c r="V57" s="64">
        <v>1233.4941289952003</v>
      </c>
      <c r="W57" s="64">
        <v>1240.2454248716308</v>
      </c>
      <c r="X57" s="64">
        <v>1230.9217046612794</v>
      </c>
      <c r="Y57" s="64">
        <v>1231.7274249958643</v>
      </c>
      <c r="Z57" s="64">
        <v>1244.1269717594375</v>
      </c>
      <c r="AA57" s="64">
        <v>1254.3167911136484</v>
      </c>
      <c r="AB57" s="64">
        <v>1262.3259845518783</v>
      </c>
      <c r="AC57" s="64">
        <v>1274.383167167166</v>
      </c>
      <c r="AD57" s="64">
        <v>1269.7672971500242</v>
      </c>
      <c r="AE57" s="64">
        <v>1264.4065623966137</v>
      </c>
      <c r="AF57" s="64">
        <v>1261.2529674582124</v>
      </c>
      <c r="AG57" s="64">
        <v>1255.9951162951049</v>
      </c>
      <c r="AH57" s="64">
        <v>1249.7074689629203</v>
      </c>
      <c r="AI57" s="64">
        <v>1237.3619109418357</v>
      </c>
      <c r="AJ57" s="64">
        <v>1215.9551947647462</v>
      </c>
      <c r="AK57" s="64">
        <v>1187.978157614479</v>
      </c>
      <c r="AL57" s="64">
        <v>1160.9745728100238</v>
      </c>
      <c r="AM57" s="64">
        <v>1089.2377674777431</v>
      </c>
      <c r="AN57" s="64">
        <v>1020.820985966621</v>
      </c>
      <c r="AO57" s="64">
        <v>965.75913064767826</v>
      </c>
      <c r="AP57" s="64">
        <v>941.78547533748849</v>
      </c>
      <c r="AQ57" s="64">
        <v>920.91206349491915</v>
      </c>
      <c r="AR57" s="64">
        <v>901.45852686708861</v>
      </c>
      <c r="AS57" s="64">
        <v>866.90770896111837</v>
      </c>
      <c r="AT57" s="64">
        <v>837.87466604701797</v>
      </c>
      <c r="AU57" s="64">
        <v>805.74450611683278</v>
      </c>
      <c r="AV57" s="64">
        <v>792.69515012960744</v>
      </c>
      <c r="AW57" s="64">
        <v>791.41257326390939</v>
      </c>
      <c r="AX57" s="64">
        <v>779.78535313538305</v>
      </c>
    </row>
    <row r="58" spans="1:51" s="76" customFormat="1" x14ac:dyDescent="0.25">
      <c r="B58" s="76" t="s">
        <v>186</v>
      </c>
      <c r="C58" s="64">
        <v>37.728767587080512</v>
      </c>
      <c r="D58" s="64">
        <v>34.783428991049021</v>
      </c>
      <c r="E58" s="64">
        <v>32.811341980926606</v>
      </c>
      <c r="F58" s="64">
        <v>31.184912601347843</v>
      </c>
      <c r="G58" s="64">
        <v>29.89638902801796</v>
      </c>
      <c r="H58" s="64">
        <v>29.017539838257019</v>
      </c>
      <c r="I58" s="64">
        <v>28.820619234817343</v>
      </c>
      <c r="J58" s="64">
        <v>28.677032770853963</v>
      </c>
      <c r="K58" s="64">
        <v>29.047096692469246</v>
      </c>
      <c r="L58" s="64">
        <v>30.385872813355732</v>
      </c>
      <c r="M58" s="64">
        <v>34.126771644518975</v>
      </c>
      <c r="N58" s="64">
        <v>38.472996963338552</v>
      </c>
      <c r="O58" s="64">
        <v>48.186405214915546</v>
      </c>
      <c r="P58" s="64">
        <v>57.825199302783396</v>
      </c>
      <c r="Q58" s="64">
        <v>68.756639833893942</v>
      </c>
      <c r="R58" s="64">
        <v>76.763219019632558</v>
      </c>
      <c r="S58" s="64">
        <v>81.733648873042057</v>
      </c>
      <c r="T58" s="64">
        <v>82.24688324449545</v>
      </c>
      <c r="U58" s="64">
        <v>82.309240261953789</v>
      </c>
      <c r="V58" s="64">
        <v>80.937481017305458</v>
      </c>
      <c r="W58" s="64">
        <v>81.147219784262589</v>
      </c>
      <c r="X58" s="64">
        <v>79.90885504345168</v>
      </c>
      <c r="Y58" s="64">
        <v>79.16335964851298</v>
      </c>
      <c r="Z58" s="64">
        <v>78.704626143462136</v>
      </c>
      <c r="AA58" s="64">
        <v>79.227952133237153</v>
      </c>
      <c r="AB58" s="64">
        <v>81.171081360535879</v>
      </c>
      <c r="AC58" s="64">
        <v>83.521031782419229</v>
      </c>
      <c r="AD58" s="64">
        <v>79.822309031299667</v>
      </c>
      <c r="AE58" s="64">
        <v>77.951597028868221</v>
      </c>
      <c r="AF58" s="64">
        <v>78.175289991919783</v>
      </c>
      <c r="AG58" s="64">
        <v>78.252758669956719</v>
      </c>
      <c r="AH58" s="64">
        <v>77.545048462994984</v>
      </c>
      <c r="AI58" s="64">
        <v>76.730328630162759</v>
      </c>
      <c r="AJ58" s="64">
        <v>75.817915947863867</v>
      </c>
      <c r="AK58" s="64">
        <v>74.390285979390029</v>
      </c>
      <c r="AL58" s="64">
        <v>74.525810661995564</v>
      </c>
      <c r="AM58" s="64">
        <v>70.483223194661107</v>
      </c>
      <c r="AN58" s="64">
        <v>66.835188593586835</v>
      </c>
      <c r="AO58" s="64">
        <v>63.075772038467036</v>
      </c>
      <c r="AP58" s="64">
        <v>60.587084724290087</v>
      </c>
      <c r="AQ58" s="64">
        <v>57.522111242115514</v>
      </c>
      <c r="AR58" s="64">
        <v>54.708738797325957</v>
      </c>
      <c r="AS58" s="64">
        <v>51.549719576602484</v>
      </c>
      <c r="AT58" s="64">
        <v>48.163186798307486</v>
      </c>
      <c r="AU58" s="64">
        <v>45.114904954855987</v>
      </c>
      <c r="AV58" s="64">
        <v>45.880168986631219</v>
      </c>
      <c r="AW58" s="64">
        <v>46.244671082129294</v>
      </c>
      <c r="AX58" s="64">
        <v>41.717368865845195</v>
      </c>
    </row>
    <row r="59" spans="1:51" s="76" customFormat="1" x14ac:dyDescent="0.25">
      <c r="B59" s="76" t="s">
        <v>187</v>
      </c>
      <c r="C59" s="64">
        <v>1097.6275225662321</v>
      </c>
      <c r="D59" s="64">
        <v>1095.4886594295695</v>
      </c>
      <c r="E59" s="64">
        <v>1093.947591251783</v>
      </c>
      <c r="F59" s="64">
        <v>1090.4019514390286</v>
      </c>
      <c r="G59" s="64">
        <v>1091.8347368475006</v>
      </c>
      <c r="H59" s="64">
        <v>1091.1519882202629</v>
      </c>
      <c r="I59" s="64">
        <v>1090.7756755558626</v>
      </c>
      <c r="J59" s="64">
        <v>1090.3022964290494</v>
      </c>
      <c r="K59" s="64">
        <v>1088.6658967940409</v>
      </c>
      <c r="L59" s="64">
        <v>1090.8116167976375</v>
      </c>
      <c r="M59" s="64">
        <v>1093.4016196121925</v>
      </c>
      <c r="N59" s="64">
        <v>1097.0556966270378</v>
      </c>
      <c r="O59" s="64">
        <v>1109.4987754425586</v>
      </c>
      <c r="P59" s="64">
        <v>1121.9196313461387</v>
      </c>
      <c r="Q59" s="64">
        <v>1138.7774559415766</v>
      </c>
      <c r="R59" s="64">
        <v>1149.8316059617807</v>
      </c>
      <c r="S59" s="64">
        <v>1159.0976312859327</v>
      </c>
      <c r="T59" s="64">
        <v>1164.3996921129756</v>
      </c>
      <c r="U59" s="64">
        <v>1146.1540836584586</v>
      </c>
      <c r="V59" s="64">
        <v>1168.8584490427415</v>
      </c>
      <c r="W59" s="64">
        <v>1172.4379960308813</v>
      </c>
      <c r="X59" s="64">
        <v>1173.3964319491229</v>
      </c>
      <c r="Y59" s="64">
        <v>1153.7375927267208</v>
      </c>
      <c r="Z59" s="64">
        <v>1171.7500602898267</v>
      </c>
      <c r="AA59" s="64">
        <v>1169.0955632448099</v>
      </c>
      <c r="AB59" s="64">
        <v>1169.035539270659</v>
      </c>
      <c r="AC59" s="64">
        <v>1174.2672153386673</v>
      </c>
      <c r="AD59" s="64">
        <v>1172.5927914502336</v>
      </c>
      <c r="AE59" s="64">
        <v>1162.2975551525437</v>
      </c>
      <c r="AF59" s="64">
        <v>1173.2862090330304</v>
      </c>
      <c r="AG59" s="64">
        <v>1171.8362158892746</v>
      </c>
      <c r="AH59" s="64">
        <v>1169.1933435302938</v>
      </c>
      <c r="AI59" s="64">
        <v>1166.1632902381155</v>
      </c>
      <c r="AJ59" s="64">
        <v>1157.7077752573039</v>
      </c>
      <c r="AK59" s="64">
        <v>1155.4008285318141</v>
      </c>
      <c r="AL59" s="64">
        <v>1151.66019237102</v>
      </c>
      <c r="AM59" s="64">
        <v>1141.0872605327659</v>
      </c>
      <c r="AN59" s="64">
        <v>1134.3874477132549</v>
      </c>
      <c r="AO59" s="64">
        <v>1128.2179037888427</v>
      </c>
      <c r="AP59" s="64">
        <v>1124.2487606076349</v>
      </c>
      <c r="AQ59" s="64">
        <v>1120.1637768530238</v>
      </c>
      <c r="AR59" s="64">
        <v>1117.5498477459439</v>
      </c>
      <c r="AS59" s="64">
        <v>1114.8989721769899</v>
      </c>
      <c r="AT59" s="64">
        <v>1111.9229578316056</v>
      </c>
      <c r="AU59" s="64">
        <v>1108.5777424912189</v>
      </c>
      <c r="AV59" s="64">
        <v>1106.0222404649876</v>
      </c>
      <c r="AW59" s="64">
        <v>1103.0704446949812</v>
      </c>
      <c r="AX59" s="64">
        <v>1100.8567799220918</v>
      </c>
    </row>
    <row r="60" spans="1:51" s="76" customFormat="1" x14ac:dyDescent="0.25">
      <c r="B60" s="76" t="s">
        <v>188</v>
      </c>
      <c r="C60" s="64">
        <v>617.0927444626966</v>
      </c>
      <c r="D60" s="64">
        <v>568.99365694564176</v>
      </c>
      <c r="E60" s="64">
        <v>513.20086079805105</v>
      </c>
      <c r="F60" s="64">
        <v>453.91779559530687</v>
      </c>
      <c r="G60" s="64">
        <v>395.12332668947965</v>
      </c>
      <c r="H60" s="64">
        <v>338.55924742644476</v>
      </c>
      <c r="I60" s="64">
        <v>285.4920955853695</v>
      </c>
      <c r="J60" s="64">
        <v>240.00651142034968</v>
      </c>
      <c r="K60" s="64">
        <v>199.60726036591927</v>
      </c>
      <c r="L60" s="64">
        <v>178.20030983406917</v>
      </c>
      <c r="M60" s="64">
        <v>182.18941355233528</v>
      </c>
      <c r="N60" s="64">
        <v>192.32206558711226</v>
      </c>
      <c r="O60" s="64">
        <v>229.19038139547473</v>
      </c>
      <c r="P60" s="64">
        <v>286.89842349039697</v>
      </c>
      <c r="Q60" s="64">
        <v>345.78094376723885</v>
      </c>
      <c r="R60" s="64">
        <v>412.58135173537426</v>
      </c>
      <c r="S60" s="64">
        <v>489.58336350836117</v>
      </c>
      <c r="T60" s="64">
        <v>569.57608655579452</v>
      </c>
      <c r="U60" s="64">
        <v>649.6902677823424</v>
      </c>
      <c r="V60" s="64">
        <v>716.07903677282536</v>
      </c>
      <c r="W60" s="64">
        <v>764.22681758607894</v>
      </c>
      <c r="X60" s="64">
        <v>788.20813706658555</v>
      </c>
      <c r="Y60" s="64">
        <v>785.06871269012879</v>
      </c>
      <c r="Z60" s="64">
        <v>777.25452040280413</v>
      </c>
      <c r="AA60" s="64">
        <v>751.86200385525626</v>
      </c>
      <c r="AB60" s="64">
        <v>713.41033706045766</v>
      </c>
      <c r="AC60" s="64">
        <v>673.21472273546783</v>
      </c>
      <c r="AD60" s="64">
        <v>633.6109519441693</v>
      </c>
      <c r="AE60" s="64">
        <v>601.67503508180312</v>
      </c>
      <c r="AF60" s="64">
        <v>573.50241955598347</v>
      </c>
      <c r="AG60" s="64">
        <v>542.70044949361863</v>
      </c>
      <c r="AH60" s="64">
        <v>525.27725271913459</v>
      </c>
      <c r="AI60" s="64">
        <v>525.70999081687444</v>
      </c>
      <c r="AJ60" s="64">
        <v>526.93200864071912</v>
      </c>
      <c r="AK60" s="64">
        <v>538.58669828230143</v>
      </c>
      <c r="AL60" s="64">
        <v>561.2135261777355</v>
      </c>
      <c r="AM60" s="64">
        <v>593.25319454565283</v>
      </c>
      <c r="AN60" s="64">
        <v>636.16680997008075</v>
      </c>
      <c r="AO60" s="64">
        <v>694.80078466056057</v>
      </c>
      <c r="AP60" s="64">
        <v>750.48277855954404</v>
      </c>
      <c r="AQ60" s="64">
        <v>790.34647401354664</v>
      </c>
      <c r="AR60" s="64">
        <v>810.52678522257861</v>
      </c>
      <c r="AS60" s="64">
        <v>809.05569042749619</v>
      </c>
      <c r="AT60" s="64">
        <v>805.05144906675048</v>
      </c>
      <c r="AU60" s="64">
        <v>778.93738754875505</v>
      </c>
      <c r="AV60" s="64">
        <v>737.23545833631533</v>
      </c>
      <c r="AW60" s="64">
        <v>699.61074064054628</v>
      </c>
      <c r="AX60" s="64">
        <v>659.39318267211127</v>
      </c>
    </row>
    <row r="61" spans="1:51" s="76" customFormat="1" x14ac:dyDescent="0.25">
      <c r="B61" s="76" t="s">
        <v>189</v>
      </c>
      <c r="C61" s="64">
        <v>888.78322658431046</v>
      </c>
      <c r="D61" s="64">
        <v>1007.268757099767</v>
      </c>
      <c r="E61" s="64">
        <v>1111.8254755541898</v>
      </c>
      <c r="F61" s="64">
        <v>1190.6250034523978</v>
      </c>
      <c r="G61" s="64">
        <v>1257.5630513405983</v>
      </c>
      <c r="H61" s="64">
        <v>1315.1969507886972</v>
      </c>
      <c r="I61" s="64">
        <v>1358.5387559623325</v>
      </c>
      <c r="J61" s="64">
        <v>1388.1005009876458</v>
      </c>
      <c r="K61" s="64">
        <v>1404.6767234544457</v>
      </c>
      <c r="L61" s="64">
        <v>1407.4983724024648</v>
      </c>
      <c r="M61" s="64">
        <v>1376.1928505717478</v>
      </c>
      <c r="N61" s="64">
        <v>1323.2005798800765</v>
      </c>
      <c r="O61" s="64">
        <v>1185.6951798811272</v>
      </c>
      <c r="P61" s="64">
        <v>995.69194084893502</v>
      </c>
      <c r="Q61" s="64">
        <v>699.68510266434555</v>
      </c>
      <c r="R61" s="64">
        <v>408.50096587629855</v>
      </c>
      <c r="S61" s="64">
        <v>173.96785991922226</v>
      </c>
      <c r="T61" s="64">
        <v>89.256115085842922</v>
      </c>
      <c r="U61" s="64">
        <v>78.539767282110873</v>
      </c>
      <c r="V61" s="64">
        <v>70.024099106466736</v>
      </c>
      <c r="W61" s="64">
        <v>66.069187670702973</v>
      </c>
      <c r="X61" s="64">
        <v>80.218982305223221</v>
      </c>
      <c r="Y61" s="64">
        <v>114.22198299035924</v>
      </c>
      <c r="Z61" s="64">
        <v>134.056593552918</v>
      </c>
      <c r="AA61" s="64">
        <v>162.58698189867243</v>
      </c>
      <c r="AB61" s="64">
        <v>203.28288679501486</v>
      </c>
      <c r="AC61" s="64">
        <v>262.27844949156889</v>
      </c>
      <c r="AD61" s="64">
        <v>329.25159500061966</v>
      </c>
      <c r="AE61" s="64">
        <v>371.85856049524693</v>
      </c>
      <c r="AF61" s="64">
        <v>409.07899064340916</v>
      </c>
      <c r="AG61" s="64">
        <v>454.87944647072936</v>
      </c>
      <c r="AH61" s="64">
        <v>478.74834707162836</v>
      </c>
      <c r="AI61" s="64">
        <v>476.72364008742727</v>
      </c>
      <c r="AJ61" s="64">
        <v>437.94948084891251</v>
      </c>
      <c r="AK61" s="64">
        <v>387.88178167305063</v>
      </c>
      <c r="AL61" s="64">
        <v>319.80400000730145</v>
      </c>
      <c r="AM61" s="64">
        <v>245.34448024307</v>
      </c>
      <c r="AN61" s="64">
        <v>162.18967452752497</v>
      </c>
      <c r="AO61" s="64">
        <v>115.96924219466655</v>
      </c>
      <c r="AP61" s="64">
        <v>116.07757046159696</v>
      </c>
      <c r="AQ61" s="64">
        <v>142.23736617955399</v>
      </c>
      <c r="AR61" s="64">
        <v>159.68340055094021</v>
      </c>
      <c r="AS61" s="64">
        <v>183.31194783698402</v>
      </c>
      <c r="AT61" s="64">
        <v>209.14667216963835</v>
      </c>
      <c r="AU61" s="64">
        <v>305.48897668313504</v>
      </c>
      <c r="AV61" s="64">
        <v>448.92843255519131</v>
      </c>
      <c r="AW61" s="64">
        <v>620.12865709808818</v>
      </c>
      <c r="AX61" s="64">
        <v>782.57159927036378</v>
      </c>
    </row>
    <row r="62" spans="1:51" s="76" customFormat="1" x14ac:dyDescent="0.25">
      <c r="B62" s="76" t="s">
        <v>190</v>
      </c>
      <c r="C62" s="64">
        <v>0</v>
      </c>
      <c r="D62" s="64">
        <v>0</v>
      </c>
      <c r="E62" s="64">
        <v>0</v>
      </c>
      <c r="F62" s="64">
        <v>0</v>
      </c>
      <c r="G62" s="64">
        <v>0</v>
      </c>
      <c r="H62" s="64">
        <v>0</v>
      </c>
      <c r="I62" s="64">
        <v>0</v>
      </c>
      <c r="J62" s="64">
        <v>0</v>
      </c>
      <c r="K62" s="64">
        <v>0</v>
      </c>
      <c r="L62" s="64">
        <v>0</v>
      </c>
      <c r="M62" s="64">
        <v>0</v>
      </c>
      <c r="N62" s="64">
        <v>0</v>
      </c>
      <c r="O62" s="64">
        <v>0</v>
      </c>
      <c r="P62" s="64">
        <v>0</v>
      </c>
      <c r="Q62" s="64">
        <v>839.62042018228146</v>
      </c>
      <c r="R62" s="64">
        <v>252.63465599098936</v>
      </c>
      <c r="S62" s="64">
        <v>0</v>
      </c>
      <c r="T62" s="64">
        <v>0</v>
      </c>
      <c r="U62" s="64">
        <v>0</v>
      </c>
      <c r="V62" s="64">
        <v>0</v>
      </c>
      <c r="W62" s="64">
        <v>0</v>
      </c>
      <c r="X62" s="64">
        <v>0</v>
      </c>
      <c r="Y62" s="64">
        <v>0</v>
      </c>
      <c r="Z62" s="64">
        <v>0</v>
      </c>
      <c r="AA62" s="64">
        <v>0</v>
      </c>
      <c r="AB62" s="64">
        <v>0</v>
      </c>
      <c r="AC62" s="64">
        <v>21.543914410841083</v>
      </c>
      <c r="AD62" s="64">
        <v>124.65656640153136</v>
      </c>
      <c r="AE62" s="64">
        <v>188.45923847554269</v>
      </c>
      <c r="AF62" s="64">
        <v>249.43506665639302</v>
      </c>
      <c r="AG62" s="64">
        <v>314.14073676262171</v>
      </c>
      <c r="AH62" s="64">
        <v>350.92071645008906</v>
      </c>
      <c r="AI62" s="64">
        <v>331.41230418272744</v>
      </c>
      <c r="AJ62" s="64">
        <v>247.50615818156476</v>
      </c>
      <c r="AK62" s="64">
        <v>163.52694486892838</v>
      </c>
      <c r="AL62" s="64">
        <v>55.516204422301264</v>
      </c>
      <c r="AM62" s="64">
        <v>0</v>
      </c>
      <c r="AN62" s="64">
        <v>0</v>
      </c>
      <c r="AO62" s="64">
        <v>0</v>
      </c>
      <c r="AP62" s="64">
        <v>0</v>
      </c>
      <c r="AQ62" s="64">
        <v>0</v>
      </c>
      <c r="AR62" s="64">
        <v>0</v>
      </c>
      <c r="AS62" s="64">
        <v>0</v>
      </c>
      <c r="AT62" s="64">
        <v>0</v>
      </c>
      <c r="AU62" s="64">
        <v>0</v>
      </c>
      <c r="AV62" s="64">
        <v>153.02912658016052</v>
      </c>
      <c r="AW62" s="64">
        <v>0</v>
      </c>
      <c r="AX62" s="64">
        <v>0</v>
      </c>
    </row>
    <row r="63" spans="1:51" s="77" customFormat="1" x14ac:dyDescent="0.25">
      <c r="B63" s="78" t="s">
        <v>191</v>
      </c>
      <c r="C63" s="76">
        <f t="shared" ref="C63:AX63" si="4">SUM($C$61:$AX$61)*C60/SUM($C$60:$AX$60)-C55</f>
        <v>617.07900316795133</v>
      </c>
      <c r="D63" s="76">
        <f t="shared" si="4"/>
        <v>568.9809867115182</v>
      </c>
      <c r="E63" s="76">
        <f t="shared" si="4"/>
        <v>513.18943294647602</v>
      </c>
      <c r="F63" s="76">
        <f t="shared" si="4"/>
        <v>453.90768784687623</v>
      </c>
      <c r="G63" s="76">
        <f t="shared" si="4"/>
        <v>395.11452816423122</v>
      </c>
      <c r="H63" s="76">
        <f t="shared" si="4"/>
        <v>338.5517084585191</v>
      </c>
      <c r="I63" s="76">
        <f t="shared" si="4"/>
        <v>285.48573830590368</v>
      </c>
      <c r="J63" s="76">
        <f t="shared" si="4"/>
        <v>240.00116700454865</v>
      </c>
      <c r="K63" s="76">
        <f t="shared" si="4"/>
        <v>199.60281555235991</v>
      </c>
      <c r="L63" s="76">
        <f t="shared" si="4"/>
        <v>178.19634170609635</v>
      </c>
      <c r="M63" s="76">
        <f t="shared" si="4"/>
        <v>182.18535659581852</v>
      </c>
      <c r="N63" s="76">
        <f t="shared" si="4"/>
        <v>192.31778299877692</v>
      </c>
      <c r="O63" s="76">
        <f t="shared" si="4"/>
        <v>229.18527783104003</v>
      </c>
      <c r="P63" s="76">
        <f t="shared" si="4"/>
        <v>286.89203489510959</v>
      </c>
      <c r="Q63" s="76">
        <f t="shared" si="4"/>
        <v>345.77324398805939</v>
      </c>
      <c r="R63" s="76">
        <f t="shared" si="4"/>
        <v>412.57216445840254</v>
      </c>
      <c r="S63" s="76">
        <f t="shared" si="4"/>
        <v>663.57802080256511</v>
      </c>
      <c r="T63" s="76">
        <f t="shared" si="4"/>
        <v>863.78805467475956</v>
      </c>
      <c r="U63" s="76">
        <f t="shared" si="4"/>
        <v>969.93369417899976</v>
      </c>
      <c r="V63" s="76">
        <f t="shared" si="4"/>
        <v>1014.3639655124373</v>
      </c>
      <c r="W63" s="76">
        <f t="shared" si="4"/>
        <v>1061.2484566408334</v>
      </c>
      <c r="X63" s="76">
        <f t="shared" si="4"/>
        <v>1058.9124777415016</v>
      </c>
      <c r="Y63" s="76">
        <f t="shared" si="4"/>
        <v>992.66200627018509</v>
      </c>
      <c r="Z63" s="76">
        <f t="shared" si="4"/>
        <v>958.27215620301536</v>
      </c>
      <c r="AA63" s="76">
        <f t="shared" si="4"/>
        <v>886.09694177306312</v>
      </c>
      <c r="AB63" s="76">
        <f t="shared" si="4"/>
        <v>782.44642621747562</v>
      </c>
      <c r="AC63" s="76">
        <f t="shared" si="4"/>
        <v>673.19973172801394</v>
      </c>
      <c r="AD63" s="76">
        <f t="shared" si="4"/>
        <v>633.59684282536557</v>
      </c>
      <c r="AE63" s="76">
        <f t="shared" si="4"/>
        <v>601.66163710545004</v>
      </c>
      <c r="AF63" s="76">
        <f t="shared" si="4"/>
        <v>573.48964892165827</v>
      </c>
      <c r="AG63" s="76">
        <f t="shared" si="4"/>
        <v>542.6883647512492</v>
      </c>
      <c r="AH63" s="76">
        <f t="shared" si="4"/>
        <v>525.26555595293962</v>
      </c>
      <c r="AI63" s="76">
        <f t="shared" si="4"/>
        <v>525.69828441455616</v>
      </c>
      <c r="AJ63" s="76">
        <f t="shared" si="4"/>
        <v>526.92027502675842</v>
      </c>
      <c r="AK63" s="76">
        <f t="shared" si="4"/>
        <v>538.57470514410068</v>
      </c>
      <c r="AL63" s="76">
        <f t="shared" si="4"/>
        <v>561.20102918996918</v>
      </c>
      <c r="AM63" s="76">
        <f t="shared" si="4"/>
        <v>668.49051565545119</v>
      </c>
      <c r="AN63" s="76">
        <f t="shared" si="4"/>
        <v>895.29188759275962</v>
      </c>
      <c r="AO63" s="76">
        <f t="shared" si="4"/>
        <v>1039.0276639033482</v>
      </c>
      <c r="AP63" s="76">
        <f t="shared" si="4"/>
        <v>1104.0009318813115</v>
      </c>
      <c r="AQ63" s="76">
        <f t="shared" si="4"/>
        <v>1113.5134429297909</v>
      </c>
      <c r="AR63" s="76">
        <f t="shared" si="4"/>
        <v>1116.8864175810309</v>
      </c>
      <c r="AS63" s="76">
        <f t="shared" si="4"/>
        <v>1076.6368606173189</v>
      </c>
      <c r="AT63" s="76">
        <f t="shared" si="4"/>
        <v>1020.5530142112395</v>
      </c>
      <c r="AU63" s="76">
        <f t="shared" si="4"/>
        <v>854.25037416661473</v>
      </c>
      <c r="AV63" s="76">
        <f t="shared" si="4"/>
        <v>737.21904172824372</v>
      </c>
      <c r="AW63" s="76">
        <f t="shared" si="4"/>
        <v>699.59516185197617</v>
      </c>
      <c r="AX63" s="76">
        <f t="shared" si="4"/>
        <v>659.37849943987851</v>
      </c>
    </row>
    <row r="64" spans="1:51" s="76" customFormat="1" x14ac:dyDescent="0.25">
      <c r="B64" s="76" t="s">
        <v>192</v>
      </c>
      <c r="C64" s="76">
        <f t="shared" ref="C64:AX64" si="5">SUM(C55:C62)</f>
        <v>10162.948474310453</v>
      </c>
      <c r="D64" s="76">
        <f t="shared" si="5"/>
        <v>9836.0113225611694</v>
      </c>
      <c r="E64" s="76">
        <f t="shared" si="5"/>
        <v>9562.4467467178147</v>
      </c>
      <c r="F64" s="76">
        <f t="shared" si="5"/>
        <v>9351.4698962393813</v>
      </c>
      <c r="G64" s="76">
        <f t="shared" si="5"/>
        <v>9180.6024874532613</v>
      </c>
      <c r="H64" s="76">
        <f t="shared" si="5"/>
        <v>9040.6408160463943</v>
      </c>
      <c r="I64" s="76">
        <f t="shared" si="5"/>
        <v>8933.6322613745051</v>
      </c>
      <c r="J64" s="76">
        <f t="shared" si="5"/>
        <v>8862.4543830589082</v>
      </c>
      <c r="K64" s="76">
        <f t="shared" si="5"/>
        <v>8824.1235693774397</v>
      </c>
      <c r="L64" s="76">
        <f t="shared" si="5"/>
        <v>8818.9280747751072</v>
      </c>
      <c r="M64" s="76">
        <f t="shared" si="5"/>
        <v>8901.0152519106596</v>
      </c>
      <c r="N64" s="76">
        <f t="shared" si="5"/>
        <v>9034.9674467103359</v>
      </c>
      <c r="O64" s="76">
        <f t="shared" si="5"/>
        <v>9379.9458358352931</v>
      </c>
      <c r="P64" s="76">
        <f t="shared" si="5"/>
        <v>9862.4724609270361</v>
      </c>
      <c r="Q64" s="76">
        <f t="shared" si="5"/>
        <v>11460.285939876427</v>
      </c>
      <c r="R64" s="76">
        <f t="shared" si="5"/>
        <v>11644.378255561269</v>
      </c>
      <c r="S64" s="76">
        <f t="shared" si="5"/>
        <v>11866.863036641513</v>
      </c>
      <c r="T64" s="76">
        <f t="shared" si="5"/>
        <v>11985.241577188805</v>
      </c>
      <c r="U64" s="76">
        <f t="shared" si="5"/>
        <v>11991.519616036836</v>
      </c>
      <c r="V64" s="76">
        <f t="shared" si="5"/>
        <v>12027.786261341278</v>
      </c>
      <c r="W64" s="76">
        <f t="shared" si="5"/>
        <v>12024.306790265238</v>
      </c>
      <c r="X64" s="76">
        <f t="shared" si="5"/>
        <v>11998.390102875674</v>
      </c>
      <c r="Y64" s="76">
        <f t="shared" si="5"/>
        <v>11976.141344372463</v>
      </c>
      <c r="Z64" s="76">
        <f t="shared" si="5"/>
        <v>11965.528815759108</v>
      </c>
      <c r="AA64" s="76">
        <f t="shared" si="5"/>
        <v>11929.36600321902</v>
      </c>
      <c r="AB64" s="76">
        <f t="shared" si="5"/>
        <v>11888.805220394497</v>
      </c>
      <c r="AC64" s="76">
        <f t="shared" si="5"/>
        <v>11832.929637572643</v>
      </c>
      <c r="AD64" s="76">
        <f t="shared" si="5"/>
        <v>11767.362447255604</v>
      </c>
      <c r="AE64" s="76">
        <f t="shared" si="5"/>
        <v>11722.972359004494</v>
      </c>
      <c r="AF64" s="76">
        <f t="shared" si="5"/>
        <v>11694.168293996923</v>
      </c>
      <c r="AG64" s="76">
        <f t="shared" si="5"/>
        <v>11646.371148250237</v>
      </c>
      <c r="AH64" s="76">
        <f t="shared" si="5"/>
        <v>11626.502004773227</v>
      </c>
      <c r="AI64" s="76">
        <f t="shared" si="5"/>
        <v>11615.736955466757</v>
      </c>
      <c r="AJ64" s="76">
        <f t="shared" si="5"/>
        <v>11641.018925916016</v>
      </c>
      <c r="AK64" s="76">
        <f t="shared" si="5"/>
        <v>11694.187297795721</v>
      </c>
      <c r="AL64" s="76">
        <f t="shared" si="5"/>
        <v>11770.932435002507</v>
      </c>
      <c r="AM64" s="76">
        <f t="shared" si="5"/>
        <v>11843.395984312314</v>
      </c>
      <c r="AN64" s="76">
        <f t="shared" si="5"/>
        <v>11864.235696367245</v>
      </c>
      <c r="AO64" s="76">
        <f t="shared" si="5"/>
        <v>11915.982674731316</v>
      </c>
      <c r="AP64" s="76">
        <f t="shared" si="5"/>
        <v>11907.310730073204</v>
      </c>
      <c r="AQ64" s="76">
        <f t="shared" si="5"/>
        <v>11862.619198230574</v>
      </c>
      <c r="AR64" s="76">
        <f t="shared" si="5"/>
        <v>11825.524389169395</v>
      </c>
      <c r="AS64" s="76">
        <f t="shared" si="5"/>
        <v>11808.603445027793</v>
      </c>
      <c r="AT64" s="76">
        <f t="shared" si="5"/>
        <v>11801.930912090838</v>
      </c>
      <c r="AU64" s="76">
        <f t="shared" si="5"/>
        <v>11688.117671226639</v>
      </c>
      <c r="AV64" s="76">
        <f t="shared" si="5"/>
        <v>11524.482794980873</v>
      </c>
      <c r="AW64" s="76">
        <f t="shared" si="5"/>
        <v>10907.233254480696</v>
      </c>
      <c r="AX64" s="76">
        <f t="shared" si="5"/>
        <v>10467.790480142021</v>
      </c>
    </row>
    <row r="65" spans="1:51" s="76" customFormat="1" x14ac:dyDescent="0.25">
      <c r="B65" s="76" t="s">
        <v>193</v>
      </c>
      <c r="C65" s="76">
        <f>MAX(C64:AX64)</f>
        <v>12027.786261341278</v>
      </c>
    </row>
    <row r="69" spans="1:51" x14ac:dyDescent="0.25">
      <c r="A69" s="55"/>
      <c r="B69" s="56" t="s">
        <v>168</v>
      </c>
      <c r="C69" s="56" t="s">
        <v>196</v>
      </c>
    </row>
    <row r="70" spans="1:51" x14ac:dyDescent="0.25">
      <c r="B70" s="56" t="s">
        <v>179</v>
      </c>
      <c r="C70" s="56" t="s">
        <v>180</v>
      </c>
    </row>
    <row r="71" spans="1:51" x14ac:dyDescent="0.25">
      <c r="B71" s="56" t="s">
        <v>70</v>
      </c>
      <c r="C71" s="56">
        <v>2050</v>
      </c>
    </row>
    <row r="72" spans="1:51" x14ac:dyDescent="0.25">
      <c r="C72" s="55" t="s">
        <v>181</v>
      </c>
    </row>
    <row r="73" spans="1:51" s="55" customFormat="1" x14ac:dyDescent="0.25">
      <c r="B73" s="55" t="s">
        <v>182</v>
      </c>
      <c r="C73" s="57">
        <v>0</v>
      </c>
      <c r="D73" s="57">
        <v>2.0833333333333332E-2</v>
      </c>
      <c r="E73" s="57">
        <v>4.1666666666666699E-2</v>
      </c>
      <c r="F73" s="57">
        <v>6.25E-2</v>
      </c>
      <c r="G73" s="57">
        <v>8.3333333333333301E-2</v>
      </c>
      <c r="H73" s="57">
        <v>0.104166666666667</v>
      </c>
      <c r="I73" s="57">
        <v>0.125</v>
      </c>
      <c r="J73" s="57">
        <v>0.14583333333333301</v>
      </c>
      <c r="K73" s="57">
        <v>0.16666666666666699</v>
      </c>
      <c r="L73" s="57">
        <v>0.1875</v>
      </c>
      <c r="M73" s="57">
        <v>0.20833333333333301</v>
      </c>
      <c r="N73" s="57">
        <v>0.22916666666666699</v>
      </c>
      <c r="O73" s="57">
        <v>0.25</v>
      </c>
      <c r="P73" s="57">
        <v>0.27083333333333298</v>
      </c>
      <c r="Q73" s="57">
        <v>0.29166666666666702</v>
      </c>
      <c r="R73" s="57">
        <v>0.3125</v>
      </c>
      <c r="S73" s="57">
        <v>0.33333333333333298</v>
      </c>
      <c r="T73" s="57">
        <v>0.35416666666666702</v>
      </c>
      <c r="U73" s="57">
        <v>0.375</v>
      </c>
      <c r="V73" s="57">
        <v>0.39583333333333298</v>
      </c>
      <c r="W73" s="57">
        <v>0.41666666666666702</v>
      </c>
      <c r="X73" s="57">
        <v>0.4375</v>
      </c>
      <c r="Y73" s="57">
        <v>0.45833333333333298</v>
      </c>
      <c r="Z73" s="57">
        <v>0.47916666666666702</v>
      </c>
      <c r="AA73" s="57">
        <v>0.5</v>
      </c>
      <c r="AB73" s="57">
        <v>0.52083333333333304</v>
      </c>
      <c r="AC73" s="57">
        <v>0.54166666666666696</v>
      </c>
      <c r="AD73" s="57">
        <v>0.5625</v>
      </c>
      <c r="AE73" s="57">
        <v>0.58333333333333304</v>
      </c>
      <c r="AF73" s="57">
        <v>0.60416666666666696</v>
      </c>
      <c r="AG73" s="57">
        <v>0.625</v>
      </c>
      <c r="AH73" s="57">
        <v>0.64583333333333304</v>
      </c>
      <c r="AI73" s="57">
        <v>0.66666666666666696</v>
      </c>
      <c r="AJ73" s="57">
        <v>0.6875</v>
      </c>
      <c r="AK73" s="57">
        <v>0.70833333333333304</v>
      </c>
      <c r="AL73" s="57">
        <v>0.72916666666666696</v>
      </c>
      <c r="AM73" s="57">
        <v>0.75</v>
      </c>
      <c r="AN73" s="57">
        <v>0.77083333333333304</v>
      </c>
      <c r="AO73" s="57">
        <v>0.79166666666666696</v>
      </c>
      <c r="AP73" s="57">
        <v>0.8125</v>
      </c>
      <c r="AQ73" s="57">
        <v>0.83333333333333304</v>
      </c>
      <c r="AR73" s="57">
        <v>0.85416666666666696</v>
      </c>
      <c r="AS73" s="57">
        <v>0.875</v>
      </c>
      <c r="AT73" s="57">
        <v>0.89583333333333304</v>
      </c>
      <c r="AU73" s="57">
        <v>0.91666666666666696</v>
      </c>
      <c r="AV73" s="57">
        <v>0.9375</v>
      </c>
      <c r="AW73" s="57">
        <v>0.95833333333333304</v>
      </c>
      <c r="AX73" s="57">
        <v>0.97916666666666696</v>
      </c>
      <c r="AY73" s="57"/>
    </row>
    <row r="74" spans="1:51" x14ac:dyDescent="0.25">
      <c r="B74" s="56" t="s">
        <v>183</v>
      </c>
      <c r="C74">
        <v>0</v>
      </c>
      <c r="D74">
        <v>0</v>
      </c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-140.38558136483522</v>
      </c>
      <c r="T74">
        <v>-240.29896337868931</v>
      </c>
      <c r="U74">
        <v>-263.6291258631299</v>
      </c>
      <c r="V74">
        <v>-243.37184025064633</v>
      </c>
      <c r="W74">
        <v>-239.7353167583197</v>
      </c>
      <c r="X74">
        <v>-219.47590709702209</v>
      </c>
      <c r="Y74">
        <v>-165.80521235915302</v>
      </c>
      <c r="Z74">
        <v>-146.90368920303837</v>
      </c>
      <c r="AA74">
        <v>-109.84971888466353</v>
      </c>
      <c r="AB74">
        <v>-53.692557049110853</v>
      </c>
      <c r="AC74">
        <v>0</v>
      </c>
      <c r="AD74">
        <v>0</v>
      </c>
      <c r="AE74">
        <v>0</v>
      </c>
      <c r="AF74">
        <v>0</v>
      </c>
      <c r="AG74">
        <v>0</v>
      </c>
      <c r="AH74">
        <v>0</v>
      </c>
      <c r="AI74">
        <v>0</v>
      </c>
      <c r="AJ74">
        <v>0</v>
      </c>
      <c r="AK74">
        <v>0</v>
      </c>
      <c r="AL74">
        <v>0</v>
      </c>
      <c r="AM74">
        <v>-52.053803067835588</v>
      </c>
      <c r="AN74">
        <v>-211.73297027619941</v>
      </c>
      <c r="AO74">
        <v>-283.63956183232312</v>
      </c>
      <c r="AP74">
        <v>-292.77329840741805</v>
      </c>
      <c r="AQ74">
        <v>-267.85649597080106</v>
      </c>
      <c r="AR74">
        <v>-244.41417918803955</v>
      </c>
      <c r="AS74">
        <v>-206.62080264354151</v>
      </c>
      <c r="AT74">
        <v>-161.38259481241593</v>
      </c>
      <c r="AU74">
        <v>-38.938861825652111</v>
      </c>
      <c r="AV74">
        <v>0</v>
      </c>
      <c r="AW74">
        <v>0</v>
      </c>
      <c r="AX74">
        <v>0</v>
      </c>
    </row>
    <row r="75" spans="1:51" x14ac:dyDescent="0.25">
      <c r="B75" s="56" t="s">
        <v>184</v>
      </c>
      <c r="C75">
        <v>7136.2587411203949</v>
      </c>
      <c r="D75">
        <v>6748.1222543754884</v>
      </c>
      <c r="E75">
        <v>6426.650140622929</v>
      </c>
      <c r="F75">
        <v>6207.6061857432987</v>
      </c>
      <c r="G75">
        <v>6026.8144774186012</v>
      </c>
      <c r="H75">
        <v>5884.9501991619245</v>
      </c>
      <c r="I75">
        <v>5783.3823765567895</v>
      </c>
      <c r="J75">
        <v>5725.0442996954589</v>
      </c>
      <c r="K75">
        <v>5703.4752595033769</v>
      </c>
      <c r="L75">
        <v>5700.382636174425</v>
      </c>
      <c r="M75">
        <v>5775.7704426025239</v>
      </c>
      <c r="N75">
        <v>5904.3176289755775</v>
      </c>
      <c r="O75">
        <v>6227.6419012548286</v>
      </c>
      <c r="P75">
        <v>6733.9149257436648</v>
      </c>
      <c r="Q75">
        <v>7620.1302757188532</v>
      </c>
      <c r="R75">
        <v>8561.3795840513048</v>
      </c>
      <c r="S75">
        <v>9328.9680061292656</v>
      </c>
      <c r="T75">
        <v>9541.3489644107995</v>
      </c>
      <c r="U75">
        <v>9514.2084665737384</v>
      </c>
      <c r="V75">
        <v>9438.1092380618047</v>
      </c>
      <c r="W75">
        <v>9378.1336385604645</v>
      </c>
      <c r="X75">
        <v>9296.7147547671102</v>
      </c>
      <c r="Y75">
        <v>9199.2086096090443</v>
      </c>
      <c r="Z75">
        <v>9118.5701223534288</v>
      </c>
      <c r="AA75">
        <v>9024.6502959506215</v>
      </c>
      <c r="AB75">
        <v>8906.1817675478051</v>
      </c>
      <c r="AC75">
        <v>8721.3262037542627</v>
      </c>
      <c r="AD75">
        <v>8534.5675243450896</v>
      </c>
      <c r="AE75">
        <v>8433.001847042653</v>
      </c>
      <c r="AF75">
        <v>8325.5475222705572</v>
      </c>
      <c r="AG75">
        <v>8204.3503989558758</v>
      </c>
      <c r="AH75">
        <v>8150.3115443309571</v>
      </c>
      <c r="AI75">
        <v>8176.9955403230588</v>
      </c>
      <c r="AJ75">
        <v>8355.568247537296</v>
      </c>
      <c r="AK75">
        <v>8563.7332699867802</v>
      </c>
      <c r="AL75">
        <v>8825.5402518208648</v>
      </c>
      <c r="AM75">
        <v>9158.6871542681693</v>
      </c>
      <c r="AN75">
        <v>9484.3704106103614</v>
      </c>
      <c r="AO75">
        <v>9671.2335689075389</v>
      </c>
      <c r="AP75">
        <v>9646.8447209473597</v>
      </c>
      <c r="AQ75">
        <v>9534.9771443405443</v>
      </c>
      <c r="AR75">
        <v>9468.6756217422244</v>
      </c>
      <c r="AS75">
        <v>9429.9880860223111</v>
      </c>
      <c r="AT75">
        <v>9383.6316012667849</v>
      </c>
      <c r="AU75">
        <v>9097.6996886023662</v>
      </c>
      <c r="AV75">
        <v>8616.3562646484806</v>
      </c>
      <c r="AW75">
        <v>8017.7203237937538</v>
      </c>
      <c r="AX75">
        <v>7469.0047571999403</v>
      </c>
    </row>
    <row r="76" spans="1:51" x14ac:dyDescent="0.25">
      <c r="B76" s="56" t="s">
        <v>185</v>
      </c>
      <c r="C76">
        <v>740.14055732048234</v>
      </c>
      <c r="D76">
        <v>731.91111353988197</v>
      </c>
      <c r="E76">
        <v>732.24553243535138</v>
      </c>
      <c r="F76">
        <v>723.54318133162599</v>
      </c>
      <c r="G76">
        <v>723.38528379879324</v>
      </c>
      <c r="H76">
        <v>725.19746933279862</v>
      </c>
      <c r="I76">
        <v>730.20084993173589</v>
      </c>
      <c r="J76">
        <v>734.01572407019319</v>
      </c>
      <c r="K76">
        <v>742.56928909338569</v>
      </c>
      <c r="L76">
        <v>755.7888764806745</v>
      </c>
      <c r="M76">
        <v>784.1217497754551</v>
      </c>
      <c r="N76">
        <v>825.13155792268549</v>
      </c>
      <c r="O76">
        <v>926.97748640226553</v>
      </c>
      <c r="P76">
        <v>1016.1196415321823</v>
      </c>
      <c r="Q76">
        <v>1102.2850626405029</v>
      </c>
      <c r="R76">
        <v>1143.9562905815008</v>
      </c>
      <c r="S76">
        <v>1176.995983762969</v>
      </c>
      <c r="T76">
        <v>1205.4176393961159</v>
      </c>
      <c r="U76">
        <v>1214.9896672867976</v>
      </c>
      <c r="V76">
        <v>1226.660363291415</v>
      </c>
      <c r="W76">
        <v>1232.9675328646504</v>
      </c>
      <c r="X76">
        <v>1222.8731752354261</v>
      </c>
      <c r="Y76">
        <v>1223.9137693326429</v>
      </c>
      <c r="Z76">
        <v>1235.9270190611164</v>
      </c>
      <c r="AA76">
        <v>1246.0944377687465</v>
      </c>
      <c r="AB76">
        <v>1254.2345109945745</v>
      </c>
      <c r="AC76">
        <v>1266.4330001672283</v>
      </c>
      <c r="AD76">
        <v>1261.9150886845641</v>
      </c>
      <c r="AE76">
        <v>1256.6930895342482</v>
      </c>
      <c r="AF76">
        <v>1253.5626167526204</v>
      </c>
      <c r="AG76">
        <v>1248.4085412252114</v>
      </c>
      <c r="AH76">
        <v>1242.0946592135854</v>
      </c>
      <c r="AI76">
        <v>1229.8688402235771</v>
      </c>
      <c r="AJ76">
        <v>1208.5576180805569</v>
      </c>
      <c r="AK76">
        <v>1180.1641859971614</v>
      </c>
      <c r="AL76">
        <v>1152.382247112484</v>
      </c>
      <c r="AM76">
        <v>1080.3650517398751</v>
      </c>
      <c r="AN76">
        <v>1012.6196298961181</v>
      </c>
      <c r="AO76">
        <v>958.13498388853441</v>
      </c>
      <c r="AP76">
        <v>934.18713947951107</v>
      </c>
      <c r="AQ76">
        <v>913.25109168512074</v>
      </c>
      <c r="AR76">
        <v>892.42827049914729</v>
      </c>
      <c r="AS76">
        <v>857.76911456669006</v>
      </c>
      <c r="AT76">
        <v>828.61810904346135</v>
      </c>
      <c r="AU76">
        <v>796.38992183596963</v>
      </c>
      <c r="AV76">
        <v>782.67581169256903</v>
      </c>
      <c r="AW76">
        <v>781.28897463851604</v>
      </c>
      <c r="AX76">
        <v>769.97296870069965</v>
      </c>
    </row>
    <row r="77" spans="1:51" x14ac:dyDescent="0.25">
      <c r="B77" s="56" t="s">
        <v>186</v>
      </c>
      <c r="C77">
        <v>37.728767587080512</v>
      </c>
      <c r="D77">
        <v>34.783428991049021</v>
      </c>
      <c r="E77">
        <v>32.811341980926606</v>
      </c>
      <c r="F77">
        <v>31.184912601347843</v>
      </c>
      <c r="G77">
        <v>29.89638902801796</v>
      </c>
      <c r="H77">
        <v>29.017539838257019</v>
      </c>
      <c r="I77">
        <v>28.820619234817343</v>
      </c>
      <c r="J77">
        <v>28.677032770853963</v>
      </c>
      <c r="K77">
        <v>29.047096692469246</v>
      </c>
      <c r="L77">
        <v>30.385872813355732</v>
      </c>
      <c r="M77">
        <v>34.126771644518975</v>
      </c>
      <c r="N77">
        <v>38.472996963338552</v>
      </c>
      <c r="O77">
        <v>48.186405214915546</v>
      </c>
      <c r="P77">
        <v>57.825199302783396</v>
      </c>
      <c r="Q77">
        <v>68.756639833893942</v>
      </c>
      <c r="R77">
        <v>76.763219019632558</v>
      </c>
      <c r="S77">
        <v>81.733648873042057</v>
      </c>
      <c r="T77">
        <v>82.24688324449545</v>
      </c>
      <c r="U77">
        <v>82.309240261953789</v>
      </c>
      <c r="V77">
        <v>80.937481017305458</v>
      </c>
      <c r="W77">
        <v>81.147219784262589</v>
      </c>
      <c r="X77">
        <v>79.90885504345168</v>
      </c>
      <c r="Y77">
        <v>79.16335964851298</v>
      </c>
      <c r="Z77">
        <v>78.704626143462136</v>
      </c>
      <c r="AA77">
        <v>79.227952133237153</v>
      </c>
      <c r="AB77">
        <v>81.171081360535879</v>
      </c>
      <c r="AC77">
        <v>83.521031782419229</v>
      </c>
      <c r="AD77">
        <v>79.822309031299667</v>
      </c>
      <c r="AE77">
        <v>77.951597028868221</v>
      </c>
      <c r="AF77">
        <v>78.175289991919783</v>
      </c>
      <c r="AG77">
        <v>78.252758669956719</v>
      </c>
      <c r="AH77">
        <v>77.545048462994984</v>
      </c>
      <c r="AI77">
        <v>76.730328630162759</v>
      </c>
      <c r="AJ77">
        <v>75.817915947863867</v>
      </c>
      <c r="AK77">
        <v>74.390285979390029</v>
      </c>
      <c r="AL77">
        <v>74.525810661995564</v>
      </c>
      <c r="AM77">
        <v>70.483223194661107</v>
      </c>
      <c r="AN77">
        <v>66.835188593586835</v>
      </c>
      <c r="AO77">
        <v>63.075772038467036</v>
      </c>
      <c r="AP77">
        <v>60.587084724290087</v>
      </c>
      <c r="AQ77">
        <v>57.522111242115514</v>
      </c>
      <c r="AR77">
        <v>54.708738797325957</v>
      </c>
      <c r="AS77">
        <v>51.549719576602484</v>
      </c>
      <c r="AT77">
        <v>48.163186798307486</v>
      </c>
      <c r="AU77">
        <v>45.114904954855987</v>
      </c>
      <c r="AV77">
        <v>45.880168986631219</v>
      </c>
      <c r="AW77">
        <v>46.244671082129294</v>
      </c>
      <c r="AX77">
        <v>41.717368865845195</v>
      </c>
    </row>
    <row r="78" spans="1:51" x14ac:dyDescent="0.25">
      <c r="B78" s="56" t="s">
        <v>187</v>
      </c>
      <c r="C78">
        <v>2309.5429400493867</v>
      </c>
      <c r="D78">
        <v>2304.6897644540527</v>
      </c>
      <c r="E78">
        <v>2301.1901047465017</v>
      </c>
      <c r="F78">
        <v>2293.2016985870027</v>
      </c>
      <c r="G78">
        <v>2296.3914085927236</v>
      </c>
      <c r="H78">
        <v>2294.8424929620051</v>
      </c>
      <c r="I78">
        <v>2293.9916258451804</v>
      </c>
      <c r="J78">
        <v>2292.9254859711523</v>
      </c>
      <c r="K78">
        <v>2289.2745400353683</v>
      </c>
      <c r="L78">
        <v>2294.1014237607924</v>
      </c>
      <c r="M78">
        <v>2299.5435705482087</v>
      </c>
      <c r="N78">
        <v>2306.9773849865951</v>
      </c>
      <c r="O78">
        <v>2333.9153249677856</v>
      </c>
      <c r="P78">
        <v>2360.3595426239931</v>
      </c>
      <c r="Q78">
        <v>2396.4251505657594</v>
      </c>
      <c r="R78">
        <v>2418.9075566182428</v>
      </c>
      <c r="S78">
        <v>2436.8527873010457</v>
      </c>
      <c r="T78">
        <v>2446.256863908533</v>
      </c>
      <c r="U78">
        <v>2403.2337219070741</v>
      </c>
      <c r="V78">
        <v>2452.4503431222852</v>
      </c>
      <c r="W78">
        <v>2459.2240565456577</v>
      </c>
      <c r="X78">
        <v>2460.5253742630516</v>
      </c>
      <c r="Y78">
        <v>2416.0269585632464</v>
      </c>
      <c r="Z78">
        <v>2456.4221752587305</v>
      </c>
      <c r="AA78">
        <v>2450.490287950342</v>
      </c>
      <c r="AB78">
        <v>2450.3490491105617</v>
      </c>
      <c r="AC78">
        <v>2462.074644536171</v>
      </c>
      <c r="AD78">
        <v>2458.2924651371495</v>
      </c>
      <c r="AE78">
        <v>2435.1777542000573</v>
      </c>
      <c r="AF78">
        <v>2459.7764509273966</v>
      </c>
      <c r="AG78">
        <v>2456.9079245226826</v>
      </c>
      <c r="AH78">
        <v>2451.7853008998932</v>
      </c>
      <c r="AI78">
        <v>2446.226116724647</v>
      </c>
      <c r="AJ78">
        <v>2428.9182192153012</v>
      </c>
      <c r="AK78">
        <v>2425.8009447890699</v>
      </c>
      <c r="AL78">
        <v>2419.9009205833304</v>
      </c>
      <c r="AM78">
        <v>2398.9772005532427</v>
      </c>
      <c r="AN78">
        <v>2386.4035539538163</v>
      </c>
      <c r="AO78">
        <v>2374.6119056809839</v>
      </c>
      <c r="AP78">
        <v>2367.3824659122974</v>
      </c>
      <c r="AQ78">
        <v>2359.4461922611454</v>
      </c>
      <c r="AR78">
        <v>2354.3910148277701</v>
      </c>
      <c r="AS78">
        <v>2348.7973847330891</v>
      </c>
      <c r="AT78">
        <v>2342.0482628907293</v>
      </c>
      <c r="AU78">
        <v>2334.4471563465904</v>
      </c>
      <c r="AV78">
        <v>2328.6391410850629</v>
      </c>
      <c r="AW78">
        <v>2321.9197366386588</v>
      </c>
      <c r="AX78">
        <v>2316.8836132555452</v>
      </c>
    </row>
    <row r="79" spans="1:51" x14ac:dyDescent="0.25">
      <c r="B79" s="56" t="s">
        <v>188</v>
      </c>
      <c r="C79">
        <v>621.73969388486285</v>
      </c>
      <c r="D79">
        <v>573.27840144974721</v>
      </c>
      <c r="E79">
        <v>517.06546375269602</v>
      </c>
      <c r="F79">
        <v>457.3359739110947</v>
      </c>
      <c r="G79">
        <v>398.098759687388</v>
      </c>
      <c r="H79">
        <v>341.10873081174549</v>
      </c>
      <c r="I79">
        <v>287.64196258756317</v>
      </c>
      <c r="J79">
        <v>241.81385420564189</v>
      </c>
      <c r="K79">
        <v>201.11038100951919</v>
      </c>
      <c r="L79">
        <v>179.54222777791787</v>
      </c>
      <c r="M79">
        <v>183.56137100545507</v>
      </c>
      <c r="N79">
        <v>193.77032586819519</v>
      </c>
      <c r="O79">
        <v>230.9162744965499</v>
      </c>
      <c r="P79">
        <v>289.0588806910722</v>
      </c>
      <c r="Q79">
        <v>348.38480934701357</v>
      </c>
      <c r="R79">
        <v>415.6882504815465</v>
      </c>
      <c r="S79">
        <v>493.27011748265733</v>
      </c>
      <c r="T79">
        <v>573.86521698238039</v>
      </c>
      <c r="U79">
        <v>654.58268928875145</v>
      </c>
      <c r="V79">
        <v>721.47139164333055</v>
      </c>
      <c r="W79">
        <v>769.98174405418627</v>
      </c>
      <c r="X79">
        <v>794.14365223826007</v>
      </c>
      <c r="Y79">
        <v>790.9805867698874</v>
      </c>
      <c r="Z79">
        <v>783.10755056216396</v>
      </c>
      <c r="AA79">
        <v>757.52381844587478</v>
      </c>
      <c r="AB79">
        <v>718.78259557964861</v>
      </c>
      <c r="AC79">
        <v>678.28429257708626</v>
      </c>
      <c r="AD79">
        <v>638.3822899212164</v>
      </c>
      <c r="AE79">
        <v>606.20588312967561</v>
      </c>
      <c r="AF79">
        <v>577.82111680381308</v>
      </c>
      <c r="AG79">
        <v>546.78719587463354</v>
      </c>
      <c r="AH79">
        <v>529.23279562237394</v>
      </c>
      <c r="AI79">
        <v>529.66879240703145</v>
      </c>
      <c r="AJ79">
        <v>530.90001250244904</v>
      </c>
      <c r="AK79">
        <v>542.64246650973087</v>
      </c>
      <c r="AL79">
        <v>565.43968325798789</v>
      </c>
      <c r="AM79">
        <v>597.72062284444564</v>
      </c>
      <c r="AN79">
        <v>640.95739455646333</v>
      </c>
      <c r="AO79">
        <v>700.03290598068747</v>
      </c>
      <c r="AP79">
        <v>756.13420704491602</v>
      </c>
      <c r="AQ79">
        <v>796.29809169773444</v>
      </c>
      <c r="AR79">
        <v>816.63036853325195</v>
      </c>
      <c r="AS79">
        <v>815.14819581970517</v>
      </c>
      <c r="AT79">
        <v>811.11380095732693</v>
      </c>
      <c r="AU79">
        <v>784.8030903551055</v>
      </c>
      <c r="AV79">
        <v>742.78712932557562</v>
      </c>
      <c r="AW79">
        <v>704.8790828081261</v>
      </c>
      <c r="AX79">
        <v>664.35867091791135</v>
      </c>
    </row>
    <row r="80" spans="1:51" x14ac:dyDescent="0.25">
      <c r="B80" s="56" t="s">
        <v>189</v>
      </c>
      <c r="C80">
        <v>901.18639185201175</v>
      </c>
      <c r="D80">
        <v>1020.4873229003165</v>
      </c>
      <c r="E80">
        <v>1126.0175727198434</v>
      </c>
      <c r="F80">
        <v>1206.4863382366095</v>
      </c>
      <c r="G80">
        <v>1273.5116823577216</v>
      </c>
      <c r="H80">
        <v>1331.7775810071316</v>
      </c>
      <c r="I80">
        <v>1375.4393476889645</v>
      </c>
      <c r="J80">
        <v>1405.2976459675467</v>
      </c>
      <c r="K80">
        <v>1422.4658853898572</v>
      </c>
      <c r="L80">
        <v>1424.7551842669832</v>
      </c>
      <c r="M80">
        <v>1392.6762973619022</v>
      </c>
      <c r="N80">
        <v>1338.5572245147744</v>
      </c>
      <c r="O80">
        <v>1196.9595360645012</v>
      </c>
      <c r="P80">
        <v>1002.838511827978</v>
      </c>
      <c r="Q80">
        <v>701.36000478980463</v>
      </c>
      <c r="R80">
        <v>406.90431050591309</v>
      </c>
      <c r="S80">
        <v>170.71170427454939</v>
      </c>
      <c r="T80">
        <v>84.362675146994889</v>
      </c>
      <c r="U80">
        <v>78.827548489777314</v>
      </c>
      <c r="V80">
        <v>64.095100619308781</v>
      </c>
      <c r="W80">
        <v>59.627957552890919</v>
      </c>
      <c r="X80">
        <v>73.986639704169946</v>
      </c>
      <c r="Y80">
        <v>114.20229227312099</v>
      </c>
      <c r="Z80">
        <v>129.1085611967944</v>
      </c>
      <c r="AA80">
        <v>157.8435441496232</v>
      </c>
      <c r="AB80">
        <v>198.32060516887441</v>
      </c>
      <c r="AC80">
        <v>255.30763128143292</v>
      </c>
      <c r="AD80">
        <v>322.61214510310975</v>
      </c>
      <c r="AE80">
        <v>368.1044997099379</v>
      </c>
      <c r="AF80">
        <v>402.35905992621804</v>
      </c>
      <c r="AG80">
        <v>448.71204928819952</v>
      </c>
      <c r="AH80">
        <v>473.56277222439616</v>
      </c>
      <c r="AI80">
        <v>472.21761209640897</v>
      </c>
      <c r="AJ80">
        <v>435.49060580850642</v>
      </c>
      <c r="AK80">
        <v>385.36634519668621</v>
      </c>
      <c r="AL80">
        <v>317.88249634122189</v>
      </c>
      <c r="AM80">
        <v>246.21426796848411</v>
      </c>
      <c r="AN80">
        <v>164.22111586613605</v>
      </c>
      <c r="AO80">
        <v>120.50481046322356</v>
      </c>
      <c r="AP80">
        <v>120.82793118217828</v>
      </c>
      <c r="AQ80">
        <v>147.57071674734357</v>
      </c>
      <c r="AR80">
        <v>166.27019554366464</v>
      </c>
      <c r="AS80">
        <v>190.84980246018972</v>
      </c>
      <c r="AT80">
        <v>217.97435029784364</v>
      </c>
      <c r="AU80">
        <v>314.90005447206312</v>
      </c>
      <c r="AV80">
        <v>459.04440315360125</v>
      </c>
      <c r="AW80">
        <v>631.2759245799283</v>
      </c>
      <c r="AX80">
        <v>794.37278755333011</v>
      </c>
    </row>
    <row r="81" spans="1:51" x14ac:dyDescent="0.25">
      <c r="B81" s="56" t="s">
        <v>190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775.99273472395635</v>
      </c>
      <c r="R81">
        <v>239.06894644947704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23.458252972320423</v>
      </c>
      <c r="AD81">
        <v>114.33129427737025</v>
      </c>
      <c r="AE81">
        <v>172.11236559805653</v>
      </c>
      <c r="AF81">
        <v>221.90678736398164</v>
      </c>
      <c r="AG81">
        <v>277.20378419292547</v>
      </c>
      <c r="AH81">
        <v>308.03183678916696</v>
      </c>
      <c r="AI81">
        <v>287.54924474156729</v>
      </c>
      <c r="AJ81">
        <v>213.26821925260799</v>
      </c>
      <c r="AK81">
        <v>143.0003070011972</v>
      </c>
      <c r="AL81">
        <v>55.453265569150297</v>
      </c>
      <c r="AM81">
        <v>0</v>
      </c>
      <c r="AN81">
        <v>0</v>
      </c>
      <c r="AO81">
        <v>0</v>
      </c>
      <c r="AP81">
        <v>0</v>
      </c>
      <c r="AQ81">
        <v>0</v>
      </c>
      <c r="AR81">
        <v>0</v>
      </c>
      <c r="AS81">
        <v>0</v>
      </c>
      <c r="AT81">
        <v>0</v>
      </c>
      <c r="AU81">
        <v>0</v>
      </c>
      <c r="AV81">
        <v>158.24388703141332</v>
      </c>
      <c r="AW81">
        <v>0</v>
      </c>
      <c r="AX81">
        <v>0</v>
      </c>
    </row>
    <row r="82" spans="1:51" s="55" customFormat="1" x14ac:dyDescent="0.25">
      <c r="B82" s="58" t="s">
        <v>191</v>
      </c>
      <c r="C82" s="56">
        <f t="shared" ref="C82:AX82" si="6">SUM($C$80:$AX$80)*C79/SUM($C$79:$AX$79)-C74</f>
        <v>621.72584911280114</v>
      </c>
      <c r="D82" s="56">
        <f t="shared" si="6"/>
        <v>573.26563580381196</v>
      </c>
      <c r="E82" s="56">
        <f t="shared" si="6"/>
        <v>517.05394984493512</v>
      </c>
      <c r="F82" s="56">
        <f t="shared" si="6"/>
        <v>457.32579004737056</v>
      </c>
      <c r="G82" s="56">
        <f t="shared" si="6"/>
        <v>398.08989490580797</v>
      </c>
      <c r="H82" s="56">
        <f t="shared" si="6"/>
        <v>341.10113507244688</v>
      </c>
      <c r="I82" s="56">
        <f t="shared" si="6"/>
        <v>287.63555743529997</v>
      </c>
      <c r="J82" s="56">
        <f t="shared" si="6"/>
        <v>241.80846954430245</v>
      </c>
      <c r="K82" s="56">
        <f t="shared" si="6"/>
        <v>201.10590272477765</v>
      </c>
      <c r="L82" s="56">
        <f t="shared" si="6"/>
        <v>179.53822976839155</v>
      </c>
      <c r="M82" s="56">
        <f t="shared" si="6"/>
        <v>183.55728349847118</v>
      </c>
      <c r="N82" s="56">
        <f t="shared" si="6"/>
        <v>193.76601103029702</v>
      </c>
      <c r="O82" s="56">
        <f t="shared" si="6"/>
        <v>230.9111325002817</v>
      </c>
      <c r="P82" s="56">
        <f t="shared" si="6"/>
        <v>289.05244398716707</v>
      </c>
      <c r="Q82" s="56">
        <f t="shared" si="6"/>
        <v>348.3770515854896</v>
      </c>
      <c r="R82" s="56">
        <f t="shared" si="6"/>
        <v>415.67899402079092</v>
      </c>
      <c r="S82" s="56">
        <f t="shared" si="6"/>
        <v>633.64471480962493</v>
      </c>
      <c r="T82" s="56">
        <f t="shared" si="6"/>
        <v>814.15140164804654</v>
      </c>
      <c r="U82" s="56">
        <f t="shared" si="6"/>
        <v>918.19723903873</v>
      </c>
      <c r="V82" s="56">
        <f t="shared" si="6"/>
        <v>964.82716631691198</v>
      </c>
      <c r="W82" s="56">
        <f t="shared" si="6"/>
        <v>1009.6999150168572</v>
      </c>
      <c r="X82" s="56">
        <f t="shared" si="6"/>
        <v>1013.6018755072145</v>
      </c>
      <c r="Y82" s="56">
        <f t="shared" si="6"/>
        <v>956.7681857354662</v>
      </c>
      <c r="Z82" s="56">
        <f t="shared" si="6"/>
        <v>929.99380168678476</v>
      </c>
      <c r="AA82" s="56">
        <f t="shared" si="6"/>
        <v>867.35666894542328</v>
      </c>
      <c r="AB82" s="56">
        <f t="shared" si="6"/>
        <v>772.45914692525423</v>
      </c>
      <c r="AC82" s="56">
        <f t="shared" si="6"/>
        <v>678.26918868149107</v>
      </c>
      <c r="AD82" s="56">
        <f t="shared" si="6"/>
        <v>638.36807455523751</v>
      </c>
      <c r="AE82" s="56">
        <f t="shared" si="6"/>
        <v>606.19238426132779</v>
      </c>
      <c r="AF82" s="56">
        <f t="shared" si="6"/>
        <v>577.80825000162349</v>
      </c>
      <c r="AG82" s="56">
        <f t="shared" si="6"/>
        <v>546.77502012943398</v>
      </c>
      <c r="AH82" s="56">
        <f t="shared" si="6"/>
        <v>529.22101077496097</v>
      </c>
      <c r="AI82" s="56">
        <f t="shared" si="6"/>
        <v>529.65699785093148</v>
      </c>
      <c r="AJ82" s="56">
        <f t="shared" si="6"/>
        <v>530.88819052979238</v>
      </c>
      <c r="AK82" s="56">
        <f t="shared" si="6"/>
        <v>542.63038305851524</v>
      </c>
      <c r="AL82" s="56">
        <f t="shared" si="6"/>
        <v>565.42709216302262</v>
      </c>
      <c r="AM82" s="56">
        <f t="shared" si="6"/>
        <v>649.76111599197009</v>
      </c>
      <c r="AN82" s="56">
        <f t="shared" si="6"/>
        <v>852.67609212478169</v>
      </c>
      <c r="AO82" s="56">
        <f t="shared" si="6"/>
        <v>983.65687962375011</v>
      </c>
      <c r="AP82" s="56">
        <f t="shared" si="6"/>
        <v>1048.8906680108009</v>
      </c>
      <c r="AQ82" s="56">
        <f t="shared" si="6"/>
        <v>1064.1368558658517</v>
      </c>
      <c r="AR82" s="56">
        <f t="shared" si="6"/>
        <v>1061.0263631636346</v>
      </c>
      <c r="AS82" s="56">
        <f t="shared" si="6"/>
        <v>1021.750846910308</v>
      </c>
      <c r="AT82" s="56">
        <f t="shared" si="6"/>
        <v>972.47833405388201</v>
      </c>
      <c r="AU82" s="56">
        <f t="shared" si="6"/>
        <v>823.7244763464073</v>
      </c>
      <c r="AV82" s="56">
        <f t="shared" si="6"/>
        <v>742.77058909403343</v>
      </c>
      <c r="AW82" s="56">
        <f t="shared" si="6"/>
        <v>704.86338670519342</v>
      </c>
      <c r="AX82" s="56">
        <f t="shared" si="6"/>
        <v>664.34387711520492</v>
      </c>
    </row>
    <row r="83" spans="1:51" x14ac:dyDescent="0.25">
      <c r="B83" s="56" t="s">
        <v>192</v>
      </c>
      <c r="C83" s="56">
        <f t="shared" ref="C83:AX83" si="7">SUM(C74:C81)</f>
        <v>11746.597091814219</v>
      </c>
      <c r="D83" s="56">
        <f t="shared" si="7"/>
        <v>11413.272285710535</v>
      </c>
      <c r="E83" s="56">
        <f t="shared" si="7"/>
        <v>11135.980156258251</v>
      </c>
      <c r="F83" s="56">
        <f t="shared" si="7"/>
        <v>10919.358290410979</v>
      </c>
      <c r="G83" s="56">
        <f t="shared" si="7"/>
        <v>10748.098000883245</v>
      </c>
      <c r="H83" s="56">
        <f t="shared" si="7"/>
        <v>10606.894013113862</v>
      </c>
      <c r="I83" s="56">
        <f t="shared" si="7"/>
        <v>10499.476781845049</v>
      </c>
      <c r="J83" s="56">
        <f t="shared" si="7"/>
        <v>10427.774042680847</v>
      </c>
      <c r="K83" s="56">
        <f t="shared" si="7"/>
        <v>10387.942451723979</v>
      </c>
      <c r="L83" s="56">
        <f t="shared" si="7"/>
        <v>10384.956221274149</v>
      </c>
      <c r="M83" s="56">
        <f t="shared" si="7"/>
        <v>10469.800202938064</v>
      </c>
      <c r="N83" s="56">
        <f t="shared" si="7"/>
        <v>10607.227119231165</v>
      </c>
      <c r="O83" s="56">
        <f t="shared" si="7"/>
        <v>10964.596928400848</v>
      </c>
      <c r="P83" s="56">
        <f t="shared" si="7"/>
        <v>11460.116701721674</v>
      </c>
      <c r="Q83" s="56">
        <f t="shared" si="7"/>
        <v>13013.334677619783</v>
      </c>
      <c r="R83" s="56">
        <f t="shared" si="7"/>
        <v>13262.668157707616</v>
      </c>
      <c r="S83" s="56">
        <f t="shared" si="7"/>
        <v>13548.146666458693</v>
      </c>
      <c r="T83" s="56">
        <f t="shared" si="7"/>
        <v>13693.199279710629</v>
      </c>
      <c r="U83" s="56">
        <f t="shared" si="7"/>
        <v>13684.522207944961</v>
      </c>
      <c r="V83" s="56">
        <f t="shared" si="7"/>
        <v>13740.352077504804</v>
      </c>
      <c r="W83" s="56">
        <f t="shared" si="7"/>
        <v>13741.346832603793</v>
      </c>
      <c r="X83" s="56">
        <f t="shared" si="7"/>
        <v>13708.676544154448</v>
      </c>
      <c r="Y83" s="56">
        <f t="shared" si="7"/>
        <v>13657.690363837302</v>
      </c>
      <c r="Z83" s="56">
        <f t="shared" si="7"/>
        <v>13654.93636537266</v>
      </c>
      <c r="AA83" s="56">
        <f t="shared" si="7"/>
        <v>13605.980617513782</v>
      </c>
      <c r="AB83" s="56">
        <f t="shared" si="7"/>
        <v>13555.347052712888</v>
      </c>
      <c r="AC83" s="56">
        <f t="shared" si="7"/>
        <v>13490.405057070921</v>
      </c>
      <c r="AD83" s="56">
        <f t="shared" si="7"/>
        <v>13409.923116499802</v>
      </c>
      <c r="AE83" s="56">
        <f t="shared" si="7"/>
        <v>13349.247036243498</v>
      </c>
      <c r="AF83" s="56">
        <f t="shared" si="7"/>
        <v>13319.148844036506</v>
      </c>
      <c r="AG83" s="56">
        <f t="shared" si="7"/>
        <v>13260.622652729484</v>
      </c>
      <c r="AH83" s="56">
        <f t="shared" si="7"/>
        <v>13232.563957543367</v>
      </c>
      <c r="AI83" s="56">
        <f t="shared" si="7"/>
        <v>13219.256475146454</v>
      </c>
      <c r="AJ83" s="56">
        <f t="shared" si="7"/>
        <v>13248.520838344581</v>
      </c>
      <c r="AK83" s="56">
        <f t="shared" si="7"/>
        <v>13315.097805460016</v>
      </c>
      <c r="AL83" s="56">
        <f t="shared" si="7"/>
        <v>13411.124675347035</v>
      </c>
      <c r="AM83" s="56">
        <f t="shared" si="7"/>
        <v>13500.39371750104</v>
      </c>
      <c r="AN83" s="56">
        <f t="shared" si="7"/>
        <v>13543.674323200281</v>
      </c>
      <c r="AO83" s="56">
        <f t="shared" si="7"/>
        <v>13603.954385127112</v>
      </c>
      <c r="AP83" s="56">
        <f t="shared" si="7"/>
        <v>13593.190250883135</v>
      </c>
      <c r="AQ83" s="56">
        <f t="shared" si="7"/>
        <v>13541.208852003201</v>
      </c>
      <c r="AR83" s="56">
        <f t="shared" si="7"/>
        <v>13508.690030755344</v>
      </c>
      <c r="AS83" s="56">
        <f t="shared" si="7"/>
        <v>13487.481500535047</v>
      </c>
      <c r="AT83" s="56">
        <f t="shared" si="7"/>
        <v>13470.166716442038</v>
      </c>
      <c r="AU83" s="56">
        <f t="shared" si="7"/>
        <v>13334.4159547413</v>
      </c>
      <c r="AV83" s="56">
        <f t="shared" si="7"/>
        <v>13133.626805923332</v>
      </c>
      <c r="AW83" s="56">
        <f t="shared" si="7"/>
        <v>12503.328713541112</v>
      </c>
      <c r="AX83" s="56">
        <f t="shared" si="7"/>
        <v>12056.310166493273</v>
      </c>
    </row>
    <row r="84" spans="1:51" x14ac:dyDescent="0.25">
      <c r="B84" s="56" t="s">
        <v>193</v>
      </c>
      <c r="C84" s="56">
        <f>MAX(C83:AX83)</f>
        <v>13741.346832603793</v>
      </c>
    </row>
    <row r="91" spans="1:51" x14ac:dyDescent="0.25">
      <c r="A91" s="55"/>
      <c r="B91" s="56" t="s">
        <v>168</v>
      </c>
      <c r="C91" s="56" t="s">
        <v>197</v>
      </c>
    </row>
    <row r="92" spans="1:51" x14ac:dyDescent="0.25">
      <c r="B92" s="56" t="s">
        <v>179</v>
      </c>
      <c r="C92" s="56" t="s">
        <v>180</v>
      </c>
    </row>
    <row r="93" spans="1:51" x14ac:dyDescent="0.25">
      <c r="B93" s="56" t="s">
        <v>70</v>
      </c>
      <c r="C93" s="56">
        <v>2050</v>
      </c>
    </row>
    <row r="94" spans="1:51" x14ac:dyDescent="0.25">
      <c r="C94" s="55" t="s">
        <v>181</v>
      </c>
    </row>
    <row r="95" spans="1:51" s="55" customFormat="1" x14ac:dyDescent="0.25">
      <c r="B95" s="55" t="s">
        <v>182</v>
      </c>
      <c r="C95" s="57">
        <v>0</v>
      </c>
      <c r="D95" s="57">
        <v>2.0833333333333332E-2</v>
      </c>
      <c r="E95" s="57">
        <v>4.1666666666666699E-2</v>
      </c>
      <c r="F95" s="57">
        <v>6.25E-2</v>
      </c>
      <c r="G95" s="57">
        <v>8.3333333333333301E-2</v>
      </c>
      <c r="H95" s="57">
        <v>0.104166666666667</v>
      </c>
      <c r="I95" s="57">
        <v>0.125</v>
      </c>
      <c r="J95" s="57">
        <v>0.14583333333333301</v>
      </c>
      <c r="K95" s="57">
        <v>0.16666666666666699</v>
      </c>
      <c r="L95" s="57">
        <v>0.1875</v>
      </c>
      <c r="M95" s="57">
        <v>0.20833333333333301</v>
      </c>
      <c r="N95" s="57">
        <v>0.22916666666666699</v>
      </c>
      <c r="O95" s="57">
        <v>0.25</v>
      </c>
      <c r="P95" s="57">
        <v>0.27083333333333298</v>
      </c>
      <c r="Q95" s="57">
        <v>0.29166666666666702</v>
      </c>
      <c r="R95" s="57">
        <v>0.3125</v>
      </c>
      <c r="S95" s="57">
        <v>0.33333333333333298</v>
      </c>
      <c r="T95" s="57">
        <v>0.35416666666666702</v>
      </c>
      <c r="U95" s="57">
        <v>0.375</v>
      </c>
      <c r="V95" s="57">
        <v>0.39583333333333298</v>
      </c>
      <c r="W95" s="57">
        <v>0.41666666666666702</v>
      </c>
      <c r="X95" s="57">
        <v>0.4375</v>
      </c>
      <c r="Y95" s="57">
        <v>0.45833333333333298</v>
      </c>
      <c r="Z95" s="57">
        <v>0.47916666666666702</v>
      </c>
      <c r="AA95" s="57">
        <v>0.5</v>
      </c>
      <c r="AB95" s="57">
        <v>0.52083333333333304</v>
      </c>
      <c r="AC95" s="57">
        <v>0.54166666666666696</v>
      </c>
      <c r="AD95" s="57">
        <v>0.5625</v>
      </c>
      <c r="AE95" s="57">
        <v>0.58333333333333304</v>
      </c>
      <c r="AF95" s="57">
        <v>0.60416666666666696</v>
      </c>
      <c r="AG95" s="57">
        <v>0.625</v>
      </c>
      <c r="AH95" s="57">
        <v>0.64583333333333304</v>
      </c>
      <c r="AI95" s="57">
        <v>0.66666666666666696</v>
      </c>
      <c r="AJ95" s="57">
        <v>0.6875</v>
      </c>
      <c r="AK95" s="57">
        <v>0.70833333333333304</v>
      </c>
      <c r="AL95" s="57">
        <v>0.72916666666666696</v>
      </c>
      <c r="AM95" s="57">
        <v>0.75</v>
      </c>
      <c r="AN95" s="57">
        <v>0.77083333333333304</v>
      </c>
      <c r="AO95" s="57">
        <v>0.79166666666666696</v>
      </c>
      <c r="AP95" s="57">
        <v>0.8125</v>
      </c>
      <c r="AQ95" s="57">
        <v>0.83333333333333304</v>
      </c>
      <c r="AR95" s="57">
        <v>0.85416666666666696</v>
      </c>
      <c r="AS95" s="57">
        <v>0.875</v>
      </c>
      <c r="AT95" s="57">
        <v>0.89583333333333304</v>
      </c>
      <c r="AU95" s="57">
        <v>0.91666666666666696</v>
      </c>
      <c r="AV95" s="57">
        <v>0.9375</v>
      </c>
      <c r="AW95" s="57">
        <v>0.95833333333333304</v>
      </c>
      <c r="AX95" s="57">
        <v>0.97916666666666696</v>
      </c>
      <c r="AY95" s="57"/>
    </row>
    <row r="96" spans="1:51" x14ac:dyDescent="0.25">
      <c r="B96" s="56" t="s">
        <v>183</v>
      </c>
      <c r="C96">
        <v>0</v>
      </c>
      <c r="D96">
        <v>0</v>
      </c>
      <c r="E96">
        <v>0</v>
      </c>
      <c r="F96">
        <v>0</v>
      </c>
      <c r="G96">
        <v>0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-260.07679398804845</v>
      </c>
      <c r="T96">
        <v>-361.37760075319312</v>
      </c>
      <c r="U96">
        <v>-361.92089314259317</v>
      </c>
      <c r="V96">
        <v>-318.82998337366547</v>
      </c>
      <c r="W96">
        <v>-301.9822446127568</v>
      </c>
      <c r="X96">
        <v>-263.57520300364905</v>
      </c>
      <c r="Y96">
        <v>-195.62418607841138</v>
      </c>
      <c r="Z96">
        <v>-166.863942460868</v>
      </c>
      <c r="AA96">
        <v>-127.56985646405521</v>
      </c>
      <c r="AB96">
        <v>-72.370781375089578</v>
      </c>
      <c r="AC96">
        <v>0</v>
      </c>
      <c r="AD96">
        <v>0</v>
      </c>
      <c r="AE96">
        <v>0</v>
      </c>
      <c r="AF96">
        <v>0</v>
      </c>
      <c r="AG96">
        <v>0</v>
      </c>
      <c r="AH96">
        <v>0</v>
      </c>
      <c r="AI96">
        <v>0</v>
      </c>
      <c r="AJ96">
        <v>0</v>
      </c>
      <c r="AK96">
        <v>0</v>
      </c>
      <c r="AL96">
        <v>0</v>
      </c>
      <c r="AM96">
        <v>-90.732780463001021</v>
      </c>
      <c r="AN96">
        <v>-260.57974507464166</v>
      </c>
      <c r="AO96">
        <v>-319.01871064688942</v>
      </c>
      <c r="AP96">
        <v>-302.22316302437275</v>
      </c>
      <c r="AQ96">
        <v>-250.42678943698661</v>
      </c>
      <c r="AR96">
        <v>-222.77883347640238</v>
      </c>
      <c r="AS96">
        <v>-175.9305985507408</v>
      </c>
      <c r="AT96">
        <v>-116.24378071409163</v>
      </c>
      <c r="AU96">
        <v>0</v>
      </c>
      <c r="AV96">
        <v>0</v>
      </c>
      <c r="AW96">
        <v>0</v>
      </c>
      <c r="AX96">
        <v>0</v>
      </c>
    </row>
    <row r="97" spans="2:50" x14ac:dyDescent="0.25">
      <c r="B97" s="56" t="s">
        <v>184</v>
      </c>
      <c r="C97">
        <v>6802.503073055741</v>
      </c>
      <c r="D97">
        <v>6418.734866124676</v>
      </c>
      <c r="E97">
        <v>6099.9030678416411</v>
      </c>
      <c r="F97">
        <v>5883.2840055399338</v>
      </c>
      <c r="G97">
        <v>5703.488706223603</v>
      </c>
      <c r="H97">
        <v>5562.1762034695375</v>
      </c>
      <c r="I97">
        <v>5460.767616936173</v>
      </c>
      <c r="J97">
        <v>5402.6493661670329</v>
      </c>
      <c r="K97">
        <v>5380.965272106374</v>
      </c>
      <c r="L97">
        <v>5377.5661899100187</v>
      </c>
      <c r="M97">
        <v>5452.4973855348317</v>
      </c>
      <c r="N97">
        <v>5580.3449892078788</v>
      </c>
      <c r="O97">
        <v>5901.707076862308</v>
      </c>
      <c r="P97">
        <v>6404.8944216981217</v>
      </c>
      <c r="Q97">
        <v>7285.8075012917006</v>
      </c>
      <c r="R97">
        <v>8220.3273051110737</v>
      </c>
      <c r="S97">
        <v>8979.6129719037235</v>
      </c>
      <c r="T97">
        <v>9189.3694389411958</v>
      </c>
      <c r="U97">
        <v>9161.596799408353</v>
      </c>
      <c r="V97">
        <v>9085.2509905030765</v>
      </c>
      <c r="W97">
        <v>9025.7732269895296</v>
      </c>
      <c r="X97">
        <v>8945.0503430539575</v>
      </c>
      <c r="Y97">
        <v>8848.4861897135506</v>
      </c>
      <c r="Z97">
        <v>8769.3125182273707</v>
      </c>
      <c r="AA97">
        <v>8675.3182167756859</v>
      </c>
      <c r="AB97">
        <v>8557.5401539911818</v>
      </c>
      <c r="AC97">
        <v>8372.8932983819341</v>
      </c>
      <c r="AD97">
        <v>8187.0304843132481</v>
      </c>
      <c r="AE97">
        <v>8085.8087803893923</v>
      </c>
      <c r="AF97">
        <v>7979.0259529186196</v>
      </c>
      <c r="AG97">
        <v>7858.2844216371514</v>
      </c>
      <c r="AH97">
        <v>7804.8603881718918</v>
      </c>
      <c r="AI97">
        <v>7831.3743546936266</v>
      </c>
      <c r="AJ97">
        <v>8008.774845374488</v>
      </c>
      <c r="AK97">
        <v>8215.8903237595587</v>
      </c>
      <c r="AL97">
        <v>8476.4774605453931</v>
      </c>
      <c r="AM97">
        <v>8808.1421831197313</v>
      </c>
      <c r="AN97">
        <v>9131.5565793393998</v>
      </c>
      <c r="AO97">
        <v>9320.451704375042</v>
      </c>
      <c r="AP97">
        <v>9295.7877892469005</v>
      </c>
      <c r="AQ97">
        <v>9182.9942094648322</v>
      </c>
      <c r="AR97">
        <v>9116.4308743541769</v>
      </c>
      <c r="AS97">
        <v>9078.8892033698557</v>
      </c>
      <c r="AT97">
        <v>9033.6676135405123</v>
      </c>
      <c r="AU97">
        <v>8748.3144695858136</v>
      </c>
      <c r="AV97">
        <v>8269.8019956329899</v>
      </c>
      <c r="AW97">
        <v>7676.1673885817381</v>
      </c>
      <c r="AX97">
        <v>7133.0445956018775</v>
      </c>
    </row>
    <row r="98" spans="2:50" x14ac:dyDescent="0.25">
      <c r="B98" s="56" t="s">
        <v>185</v>
      </c>
      <c r="C98">
        <v>1126.4897118468111</v>
      </c>
      <c r="D98">
        <v>1106.2043090776031</v>
      </c>
      <c r="E98">
        <v>1097.9464910156264</v>
      </c>
      <c r="F98">
        <v>1081.9250519037926</v>
      </c>
      <c r="G98">
        <v>1077.7014196730374</v>
      </c>
      <c r="H98">
        <v>1076.1860364489737</v>
      </c>
      <c r="I98">
        <v>1080.173916455715</v>
      </c>
      <c r="J98">
        <v>1083.05584228416</v>
      </c>
      <c r="K98">
        <v>1094.4805298813455</v>
      </c>
      <c r="L98">
        <v>1113.7352024161282</v>
      </c>
      <c r="M98">
        <v>1158.2544979063653</v>
      </c>
      <c r="N98">
        <v>1220.7977878862412</v>
      </c>
      <c r="O98">
        <v>1376.6347281891126</v>
      </c>
      <c r="P98">
        <v>1517.6825641695036</v>
      </c>
      <c r="Q98">
        <v>1662.4903047006089</v>
      </c>
      <c r="R98">
        <v>1740.504096214165</v>
      </c>
      <c r="S98">
        <v>1793.1007312946899</v>
      </c>
      <c r="T98">
        <v>1826.4543290352724</v>
      </c>
      <c r="U98">
        <v>1835.3224196792787</v>
      </c>
      <c r="V98">
        <v>1846.0266567846274</v>
      </c>
      <c r="W98">
        <v>1853.4700369967579</v>
      </c>
      <c r="X98">
        <v>1841.7098438471619</v>
      </c>
      <c r="Y98">
        <v>1839.7856089701909</v>
      </c>
      <c r="Z98">
        <v>1851.9541249661056</v>
      </c>
      <c r="AA98">
        <v>1864.1066850449911</v>
      </c>
      <c r="AB98">
        <v>1874.9066354854137</v>
      </c>
      <c r="AC98">
        <v>1890.7245799259131</v>
      </c>
      <c r="AD98">
        <v>1877.17507023346</v>
      </c>
      <c r="AE98">
        <v>1865.2243176580023</v>
      </c>
      <c r="AF98">
        <v>1860.2054594807439</v>
      </c>
      <c r="AG98">
        <v>1851.8985597685262</v>
      </c>
      <c r="AH98">
        <v>1841.9954102133431</v>
      </c>
      <c r="AI98">
        <v>1826.0481032705716</v>
      </c>
      <c r="AJ98">
        <v>1799.7491200193319</v>
      </c>
      <c r="AK98">
        <v>1765.646793305235</v>
      </c>
      <c r="AL98">
        <v>1736.8524874649238</v>
      </c>
      <c r="AM98">
        <v>1643.5443875106905</v>
      </c>
      <c r="AN98">
        <v>1557.383848468847</v>
      </c>
      <c r="AO98">
        <v>1484.1973864877939</v>
      </c>
      <c r="AP98">
        <v>1450.309417438712</v>
      </c>
      <c r="AQ98">
        <v>1417.3387127240162</v>
      </c>
      <c r="AR98">
        <v>1386.2403622330992</v>
      </c>
      <c r="AS98">
        <v>1336.3114686607591</v>
      </c>
      <c r="AT98">
        <v>1290.673295785085</v>
      </c>
      <c r="AU98">
        <v>1239.2389178215146</v>
      </c>
      <c r="AV98">
        <v>1216.7256472771194</v>
      </c>
      <c r="AW98">
        <v>1204.9307188995938</v>
      </c>
      <c r="AX98">
        <v>1176.7539950452085</v>
      </c>
    </row>
    <row r="99" spans="2:50" x14ac:dyDescent="0.25">
      <c r="B99" s="56" t="s">
        <v>186</v>
      </c>
      <c r="C99">
        <v>37.728767587080512</v>
      </c>
      <c r="D99">
        <v>34.783428991049021</v>
      </c>
      <c r="E99">
        <v>32.811341980926606</v>
      </c>
      <c r="F99">
        <v>31.184912601347843</v>
      </c>
      <c r="G99">
        <v>29.89638902801796</v>
      </c>
      <c r="H99">
        <v>29.017539838257019</v>
      </c>
      <c r="I99">
        <v>28.820619234817343</v>
      </c>
      <c r="J99">
        <v>28.677032770853963</v>
      </c>
      <c r="K99">
        <v>29.047096692469246</v>
      </c>
      <c r="L99">
        <v>30.385872813355732</v>
      </c>
      <c r="M99">
        <v>34.126771644518975</v>
      </c>
      <c r="N99">
        <v>38.472996963338552</v>
      </c>
      <c r="O99">
        <v>48.186405214915546</v>
      </c>
      <c r="P99">
        <v>57.825199302783396</v>
      </c>
      <c r="Q99">
        <v>68.756639833893942</v>
      </c>
      <c r="R99">
        <v>76.763219019632558</v>
      </c>
      <c r="S99">
        <v>81.733648873042057</v>
      </c>
      <c r="T99">
        <v>82.24688324449545</v>
      </c>
      <c r="U99">
        <v>82.309240261953789</v>
      </c>
      <c r="V99">
        <v>80.937481017305458</v>
      </c>
      <c r="W99">
        <v>81.147219784262589</v>
      </c>
      <c r="X99">
        <v>79.90885504345168</v>
      </c>
      <c r="Y99">
        <v>79.16335964851298</v>
      </c>
      <c r="Z99">
        <v>78.704626143462136</v>
      </c>
      <c r="AA99">
        <v>79.227952133237153</v>
      </c>
      <c r="AB99">
        <v>81.171081360535879</v>
      </c>
      <c r="AC99">
        <v>83.521031782419229</v>
      </c>
      <c r="AD99">
        <v>79.822309031299667</v>
      </c>
      <c r="AE99">
        <v>77.951597028868221</v>
      </c>
      <c r="AF99">
        <v>78.175289991919783</v>
      </c>
      <c r="AG99">
        <v>78.252758669956719</v>
      </c>
      <c r="AH99">
        <v>77.545048462994984</v>
      </c>
      <c r="AI99">
        <v>76.730328630162759</v>
      </c>
      <c r="AJ99">
        <v>75.817915947863867</v>
      </c>
      <c r="AK99">
        <v>74.390285979390029</v>
      </c>
      <c r="AL99">
        <v>74.525810661995564</v>
      </c>
      <c r="AM99">
        <v>70.483223194661107</v>
      </c>
      <c r="AN99">
        <v>66.835188593586835</v>
      </c>
      <c r="AO99">
        <v>63.075772038467036</v>
      </c>
      <c r="AP99">
        <v>60.587084724290087</v>
      </c>
      <c r="AQ99">
        <v>57.522111242115514</v>
      </c>
      <c r="AR99">
        <v>54.708738797325957</v>
      </c>
      <c r="AS99">
        <v>51.549719576602484</v>
      </c>
      <c r="AT99">
        <v>48.163186798307486</v>
      </c>
      <c r="AU99">
        <v>45.114904954855987</v>
      </c>
      <c r="AV99">
        <v>45.880168986631219</v>
      </c>
      <c r="AW99">
        <v>46.244671082129294</v>
      </c>
      <c r="AX99">
        <v>41.717368865845195</v>
      </c>
    </row>
    <row r="100" spans="2:50" x14ac:dyDescent="0.25">
      <c r="B100" s="56" t="s">
        <v>187</v>
      </c>
      <c r="C100">
        <v>645.86124634524492</v>
      </c>
      <c r="D100">
        <v>645.87398278945648</v>
      </c>
      <c r="E100">
        <v>645.90957856250634</v>
      </c>
      <c r="F100">
        <v>645.41449595135225</v>
      </c>
      <c r="G100">
        <v>645.96337282090201</v>
      </c>
      <c r="H100">
        <v>645.96497256096768</v>
      </c>
      <c r="I100">
        <v>645.93992573598564</v>
      </c>
      <c r="J100">
        <v>645.87024761463454</v>
      </c>
      <c r="K100">
        <v>645.31555192227222</v>
      </c>
      <c r="L100">
        <v>645.68305394407969</v>
      </c>
      <c r="M100">
        <v>646.84178624998026</v>
      </c>
      <c r="N100">
        <v>649.06001780971496</v>
      </c>
      <c r="O100">
        <v>652.43483059840923</v>
      </c>
      <c r="P100">
        <v>657.06219176227887</v>
      </c>
      <c r="Q100">
        <v>662.94273037088863</v>
      </c>
      <c r="R100">
        <v>669.847718816466</v>
      </c>
      <c r="S100">
        <v>678.34782718716485</v>
      </c>
      <c r="T100">
        <v>685.5286198874561</v>
      </c>
      <c r="U100">
        <v>686.50695041375957</v>
      </c>
      <c r="V100">
        <v>696.17373797892822</v>
      </c>
      <c r="W100">
        <v>700.07818474943986</v>
      </c>
      <c r="X100">
        <v>702.45755604776241</v>
      </c>
      <c r="Y100">
        <v>698.81428124623744</v>
      </c>
      <c r="Z100">
        <v>703.0311083483457</v>
      </c>
      <c r="AA100">
        <v>702.21744593573487</v>
      </c>
      <c r="AB100">
        <v>702.26361610349522</v>
      </c>
      <c r="AC100">
        <v>703.55284391995224</v>
      </c>
      <c r="AD100">
        <v>703.40686190359384</v>
      </c>
      <c r="AE100">
        <v>701.2361437663144</v>
      </c>
      <c r="AF100">
        <v>704.21516455297683</v>
      </c>
      <c r="AG100">
        <v>703.16879012841343</v>
      </c>
      <c r="AH100">
        <v>700.79258609920146</v>
      </c>
      <c r="AI100">
        <v>697.17833267398021</v>
      </c>
      <c r="AJ100">
        <v>691.26626846396721</v>
      </c>
      <c r="AK100">
        <v>685.91929634665712</v>
      </c>
      <c r="AL100">
        <v>679.08258143119565</v>
      </c>
      <c r="AM100">
        <v>670.7089298646647</v>
      </c>
      <c r="AN100">
        <v>663.51836486545392</v>
      </c>
      <c r="AO100">
        <v>657.37631486318162</v>
      </c>
      <c r="AP100">
        <v>652.35818784409025</v>
      </c>
      <c r="AQ100">
        <v>648.59942663047616</v>
      </c>
      <c r="AR100">
        <v>646.20694270800254</v>
      </c>
      <c r="AS100">
        <v>645.16997321437532</v>
      </c>
      <c r="AT100">
        <v>645.15510019859244</v>
      </c>
      <c r="AU100">
        <v>645.27192131880884</v>
      </c>
      <c r="AV100">
        <v>645.37316639434641</v>
      </c>
      <c r="AW100">
        <v>645.587456070504</v>
      </c>
      <c r="AX100">
        <v>645.72075912749881</v>
      </c>
    </row>
    <row r="101" spans="2:50" x14ac:dyDescent="0.25">
      <c r="B101" s="56" t="s">
        <v>188</v>
      </c>
      <c r="C101">
        <v>133.05118398809819</v>
      </c>
      <c r="D101">
        <v>122.68055396478877</v>
      </c>
      <c r="E101">
        <v>110.65108570081323</v>
      </c>
      <c r="F101">
        <v>97.869081558896838</v>
      </c>
      <c r="G101">
        <v>85.192423519945265</v>
      </c>
      <c r="H101">
        <v>72.996659131731121</v>
      </c>
      <c r="I101">
        <v>61.554866229954406</v>
      </c>
      <c r="J101">
        <v>51.747732890839231</v>
      </c>
      <c r="K101">
        <v>43.037262328258649</v>
      </c>
      <c r="L101">
        <v>38.42171606005995</v>
      </c>
      <c r="M101">
        <v>39.281805532070727</v>
      </c>
      <c r="N101">
        <v>41.466503638253016</v>
      </c>
      <c r="O101">
        <v>49.415670297505947</v>
      </c>
      <c r="P101">
        <v>61.858084173316087</v>
      </c>
      <c r="Q101">
        <v>74.553726942310874</v>
      </c>
      <c r="R101">
        <v>88.956543132909815</v>
      </c>
      <c r="S101">
        <v>105.55892410042854</v>
      </c>
      <c r="T101">
        <v>122.80613144064782</v>
      </c>
      <c r="U101">
        <v>140.07952634291715</v>
      </c>
      <c r="V101">
        <v>154.3935891753801</v>
      </c>
      <c r="W101">
        <v>164.77471794587066</v>
      </c>
      <c r="X101">
        <v>169.94532314113442</v>
      </c>
      <c r="Y101">
        <v>169.26843278052522</v>
      </c>
      <c r="Z101">
        <v>167.5836170942795</v>
      </c>
      <c r="AA101">
        <v>162.10874411707357</v>
      </c>
      <c r="AB101">
        <v>153.81819162027125</v>
      </c>
      <c r="AC101">
        <v>145.15162711265344</v>
      </c>
      <c r="AD101">
        <v>136.61266981416253</v>
      </c>
      <c r="AE101">
        <v>129.72697623177726</v>
      </c>
      <c r="AF101">
        <v>123.65268693671257</v>
      </c>
      <c r="AG101">
        <v>117.01148328825309</v>
      </c>
      <c r="AH101">
        <v>113.25487298857904</v>
      </c>
      <c r="AI101">
        <v>113.34817552175195</v>
      </c>
      <c r="AJ101">
        <v>113.6116544230614</v>
      </c>
      <c r="AK101">
        <v>116.12451860715836</v>
      </c>
      <c r="AL101">
        <v>121.00308227266341</v>
      </c>
      <c r="AM101">
        <v>127.91114568645231</v>
      </c>
      <c r="AN101">
        <v>137.16373760665309</v>
      </c>
      <c r="AO101">
        <v>149.80579153533631</v>
      </c>
      <c r="AP101">
        <v>161.81136975928445</v>
      </c>
      <c r="AQ101">
        <v>170.40636933736914</v>
      </c>
      <c r="AR101">
        <v>174.75744026423254</v>
      </c>
      <c r="AS101">
        <v>174.44025795087552</v>
      </c>
      <c r="AT101">
        <v>173.57690465625015</v>
      </c>
      <c r="AU101">
        <v>167.94645958152725</v>
      </c>
      <c r="AV101">
        <v>158.95511896686168</v>
      </c>
      <c r="AW101">
        <v>150.84286472054271</v>
      </c>
      <c r="AX101">
        <v>142.1715689504565</v>
      </c>
    </row>
    <row r="102" spans="2:50" x14ac:dyDescent="0.25">
      <c r="B102" s="56" t="s">
        <v>189</v>
      </c>
      <c r="C102">
        <v>809.60619944668667</v>
      </c>
      <c r="D102">
        <v>906.09633659900805</v>
      </c>
      <c r="E102">
        <v>988.23263024338826</v>
      </c>
      <c r="F102">
        <v>1046.3522541626928</v>
      </c>
      <c r="G102">
        <v>1094.7902529526859</v>
      </c>
      <c r="H102">
        <v>1134.6838243867235</v>
      </c>
      <c r="I102">
        <v>1162.1612456456921</v>
      </c>
      <c r="J102">
        <v>1179.1478992364821</v>
      </c>
      <c r="K102">
        <v>1184.7033411628724</v>
      </c>
      <c r="L102">
        <v>1181.8765315848525</v>
      </c>
      <c r="M102">
        <v>1151.403562198032</v>
      </c>
      <c r="N102">
        <v>1101.9902661642325</v>
      </c>
      <c r="O102">
        <v>978.07375366122562</v>
      </c>
      <c r="P102">
        <v>812.63199103135037</v>
      </c>
      <c r="Q102">
        <v>554.16779836933028</v>
      </c>
      <c r="R102">
        <v>305.04948770624321</v>
      </c>
      <c r="S102">
        <v>110.56434103348315</v>
      </c>
      <c r="T102">
        <v>50.363305373407492</v>
      </c>
      <c r="U102">
        <v>51.242743209983082</v>
      </c>
      <c r="V102">
        <v>61.077130785993276</v>
      </c>
      <c r="W102">
        <v>66.69321958538373</v>
      </c>
      <c r="X102">
        <v>83.76905093147397</v>
      </c>
      <c r="Y102">
        <v>108.71403176739283</v>
      </c>
      <c r="Z102">
        <v>127.53147181684643</v>
      </c>
      <c r="AA102">
        <v>146.25498186462559</v>
      </c>
      <c r="AB102">
        <v>173.38302082478492</v>
      </c>
      <c r="AC102">
        <v>217.15953072636552</v>
      </c>
      <c r="AD102">
        <v>270.33797620014764</v>
      </c>
      <c r="AE102">
        <v>301.27541515327334</v>
      </c>
      <c r="AF102">
        <v>330.92372040675446</v>
      </c>
      <c r="AG102">
        <v>365.40007199732054</v>
      </c>
      <c r="AH102">
        <v>383.60137987740461</v>
      </c>
      <c r="AI102">
        <v>382.82174665245503</v>
      </c>
      <c r="AJ102">
        <v>349.4535021499052</v>
      </c>
      <c r="AK102">
        <v>310.22164255956005</v>
      </c>
      <c r="AL102">
        <v>256.32456474068908</v>
      </c>
      <c r="AM102">
        <v>202.67403325179777</v>
      </c>
      <c r="AN102">
        <v>143.67032928663895</v>
      </c>
      <c r="AO102">
        <v>119.18186822885654</v>
      </c>
      <c r="AP102">
        <v>132.95431683307822</v>
      </c>
      <c r="AQ102">
        <v>166.80852046999513</v>
      </c>
      <c r="AR102">
        <v>189.39144981993053</v>
      </c>
      <c r="AS102">
        <v>213.19211258249709</v>
      </c>
      <c r="AT102">
        <v>238.44278915126915</v>
      </c>
      <c r="AU102">
        <v>321.02013654771923</v>
      </c>
      <c r="AV102">
        <v>439.49040006896968</v>
      </c>
      <c r="AW102">
        <v>583.1434828029752</v>
      </c>
      <c r="AX102">
        <v>720.86900803893695</v>
      </c>
    </row>
    <row r="103" spans="2:50" x14ac:dyDescent="0.25">
      <c r="B103" s="56" t="s">
        <v>190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750.72680797403973</v>
      </c>
      <c r="R103">
        <v>151.02927204757214</v>
      </c>
      <c r="S103">
        <v>0</v>
      </c>
      <c r="T103">
        <v>0</v>
      </c>
      <c r="U103">
        <v>0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8.9056458975172887</v>
      </c>
      <c r="AD103">
        <v>106.62644542889699</v>
      </c>
      <c r="AE103">
        <v>165.02740294618138</v>
      </c>
      <c r="AF103">
        <v>218.80601883193901</v>
      </c>
      <c r="AG103">
        <v>276.4275795277955</v>
      </c>
      <c r="AH103">
        <v>308.29341134808351</v>
      </c>
      <c r="AI103">
        <v>290.31943992544427</v>
      </c>
      <c r="AJ103">
        <v>208.99679412863915</v>
      </c>
      <c r="AK103">
        <v>130.62266386579938</v>
      </c>
      <c r="AL103">
        <v>26.290955283309852</v>
      </c>
      <c r="AM103">
        <v>0</v>
      </c>
      <c r="AN103">
        <v>0</v>
      </c>
      <c r="AO103">
        <v>0</v>
      </c>
      <c r="AP103">
        <v>0</v>
      </c>
      <c r="AQ103">
        <v>0</v>
      </c>
      <c r="AR103">
        <v>0</v>
      </c>
      <c r="AS103">
        <v>0</v>
      </c>
      <c r="AT103">
        <v>0</v>
      </c>
      <c r="AU103">
        <v>33.459273878600044</v>
      </c>
      <c r="AV103">
        <v>262.46552050978778</v>
      </c>
      <c r="AW103">
        <v>0</v>
      </c>
      <c r="AX103">
        <v>0</v>
      </c>
    </row>
    <row r="104" spans="2:50" s="55" customFormat="1" x14ac:dyDescent="0.25">
      <c r="B104" s="58" t="s">
        <v>191</v>
      </c>
      <c r="C104" s="56">
        <f t="shared" ref="C104:AX104" si="8">SUM($C$102:$AX$102)*C101/SUM($C$101:$AX$101)-C96</f>
        <v>532.1928849264217</v>
      </c>
      <c r="D104" s="56">
        <f t="shared" si="8"/>
        <v>490.71128855743848</v>
      </c>
      <c r="E104" s="56">
        <f t="shared" si="8"/>
        <v>442.59448698047055</v>
      </c>
      <c r="F104" s="56">
        <f t="shared" si="8"/>
        <v>391.46760892099786</v>
      </c>
      <c r="G104" s="56">
        <f t="shared" si="8"/>
        <v>340.76210589008281</v>
      </c>
      <c r="H104" s="56">
        <f t="shared" si="8"/>
        <v>291.98013462835246</v>
      </c>
      <c r="I104" s="56">
        <f t="shared" si="8"/>
        <v>246.21398215524184</v>
      </c>
      <c r="J104" s="56">
        <f t="shared" si="8"/>
        <v>206.98632233172097</v>
      </c>
      <c r="K104" s="56">
        <f t="shared" si="8"/>
        <v>172.14521593329087</v>
      </c>
      <c r="L104" s="56">
        <f t="shared" si="8"/>
        <v>153.68344197264898</v>
      </c>
      <c r="M104" s="56">
        <f t="shared" si="8"/>
        <v>157.12372325150781</v>
      </c>
      <c r="N104" s="56">
        <f t="shared" si="8"/>
        <v>165.8623210825985</v>
      </c>
      <c r="O104" s="56">
        <f t="shared" si="8"/>
        <v>197.65827967795511</v>
      </c>
      <c r="P104" s="56">
        <f t="shared" si="8"/>
        <v>247.42682692070852</v>
      </c>
      <c r="Q104" s="56">
        <f t="shared" si="8"/>
        <v>298.20826718080411</v>
      </c>
      <c r="R104" s="56">
        <f t="shared" si="8"/>
        <v>355.81824906736506</v>
      </c>
      <c r="S104" s="56">
        <f t="shared" si="8"/>
        <v>682.30308813182319</v>
      </c>
      <c r="T104" s="56">
        <f t="shared" si="8"/>
        <v>852.59118802873377</v>
      </c>
      <c r="U104" s="56">
        <f t="shared" si="8"/>
        <v>922.22652146554299</v>
      </c>
      <c r="V104" s="56">
        <f t="shared" si="8"/>
        <v>936.39058805599871</v>
      </c>
      <c r="W104" s="56">
        <f t="shared" si="8"/>
        <v>961.06643971766175</v>
      </c>
      <c r="X104" s="56">
        <f t="shared" si="8"/>
        <v>943.34135833770256</v>
      </c>
      <c r="Y104" s="56">
        <f t="shared" si="8"/>
        <v>872.68284026145136</v>
      </c>
      <c r="Z104" s="56">
        <f t="shared" si="8"/>
        <v>837.18348396744648</v>
      </c>
      <c r="AA104" s="56">
        <f t="shared" si="8"/>
        <v>775.99039371520689</v>
      </c>
      <c r="AB104" s="56">
        <f t="shared" si="8"/>
        <v>687.62984708832664</v>
      </c>
      <c r="AC104" s="56">
        <f t="shared" si="8"/>
        <v>580.59357962389379</v>
      </c>
      <c r="AD104" s="56">
        <f t="shared" si="8"/>
        <v>546.43851100493362</v>
      </c>
      <c r="AE104" s="56">
        <f t="shared" si="8"/>
        <v>518.89634999224563</v>
      </c>
      <c r="AF104" s="56">
        <f t="shared" si="8"/>
        <v>494.59973385610272</v>
      </c>
      <c r="AG104" s="56">
        <f t="shared" si="8"/>
        <v>468.03551080211099</v>
      </c>
      <c r="AH104" s="56">
        <f t="shared" si="8"/>
        <v>453.00940420912735</v>
      </c>
      <c r="AI104" s="56">
        <f t="shared" si="8"/>
        <v>453.38260603125224</v>
      </c>
      <c r="AJ104" s="56">
        <f t="shared" si="8"/>
        <v>454.43649816811336</v>
      </c>
      <c r="AK104" s="56">
        <f t="shared" si="8"/>
        <v>464.48773108072294</v>
      </c>
      <c r="AL104" s="56">
        <f t="shared" si="8"/>
        <v>484.00155120332028</v>
      </c>
      <c r="AM104" s="56">
        <f t="shared" si="8"/>
        <v>602.36597001211646</v>
      </c>
      <c r="AN104" s="56">
        <f t="shared" si="8"/>
        <v>809.22247816527886</v>
      </c>
      <c r="AO104" s="56">
        <f t="shared" si="8"/>
        <v>918.22853340959728</v>
      </c>
      <c r="AP104" s="56">
        <f t="shared" si="8"/>
        <v>949.45422933185296</v>
      </c>
      <c r="AQ104" s="56">
        <f t="shared" si="8"/>
        <v>932.03708849005022</v>
      </c>
      <c r="AR104" s="56">
        <f t="shared" si="8"/>
        <v>921.79302868189745</v>
      </c>
      <c r="AS104" s="56">
        <f t="shared" si="8"/>
        <v>873.67609275461075</v>
      </c>
      <c r="AT104" s="56">
        <f t="shared" si="8"/>
        <v>810.53593863935691</v>
      </c>
      <c r="AU104" s="56">
        <f t="shared" si="8"/>
        <v>671.77087913676098</v>
      </c>
      <c r="AV104" s="56">
        <f t="shared" si="8"/>
        <v>635.80631754741785</v>
      </c>
      <c r="AW104" s="56">
        <f t="shared" si="8"/>
        <v>603.35802313020099</v>
      </c>
      <c r="AX104" s="56">
        <f t="shared" si="8"/>
        <v>568.67361241240337</v>
      </c>
    </row>
    <row r="105" spans="2:50" x14ac:dyDescent="0.25">
      <c r="B105" s="56" t="s">
        <v>192</v>
      </c>
      <c r="C105" s="56">
        <f t="shared" ref="C105:AX105" si="9">SUM(C96:C103)</f>
        <v>9555.2401822696629</v>
      </c>
      <c r="D105" s="56">
        <f t="shared" si="9"/>
        <v>9234.3734775465819</v>
      </c>
      <c r="E105" s="56">
        <f t="shared" si="9"/>
        <v>8975.4541953449025</v>
      </c>
      <c r="F105" s="56">
        <f t="shared" si="9"/>
        <v>8786.0298017180157</v>
      </c>
      <c r="G105" s="56">
        <f t="shared" si="9"/>
        <v>8637.0325642181924</v>
      </c>
      <c r="H105" s="56">
        <f t="shared" si="9"/>
        <v>8521.0252358361922</v>
      </c>
      <c r="I105" s="56">
        <f t="shared" si="9"/>
        <v>8439.418190238337</v>
      </c>
      <c r="J105" s="56">
        <f t="shared" si="9"/>
        <v>8391.1481209640024</v>
      </c>
      <c r="K105" s="56">
        <f t="shared" si="9"/>
        <v>8377.5490540935916</v>
      </c>
      <c r="L105" s="56">
        <f t="shared" si="9"/>
        <v>8387.6685667284946</v>
      </c>
      <c r="M105" s="56">
        <f t="shared" si="9"/>
        <v>8482.4058090657982</v>
      </c>
      <c r="N105" s="56">
        <f t="shared" si="9"/>
        <v>8632.1325616696577</v>
      </c>
      <c r="O105" s="56">
        <f t="shared" si="9"/>
        <v>9006.4524648234783</v>
      </c>
      <c r="P105" s="56">
        <f t="shared" si="9"/>
        <v>9511.9544521373537</v>
      </c>
      <c r="Q105" s="56">
        <f t="shared" si="9"/>
        <v>11059.445509482772</v>
      </c>
      <c r="R105" s="56">
        <f t="shared" si="9"/>
        <v>11252.477642048061</v>
      </c>
      <c r="S105" s="56">
        <f t="shared" si="9"/>
        <v>11488.841650404484</v>
      </c>
      <c r="T105" s="56">
        <f t="shared" si="9"/>
        <v>11595.391107169284</v>
      </c>
      <c r="U105" s="56">
        <f t="shared" si="9"/>
        <v>11595.136786173651</v>
      </c>
      <c r="V105" s="56">
        <f t="shared" si="9"/>
        <v>11605.029602871646</v>
      </c>
      <c r="W105" s="56">
        <f t="shared" si="9"/>
        <v>11589.954361438489</v>
      </c>
      <c r="X105" s="56">
        <f t="shared" si="9"/>
        <v>11559.265769061294</v>
      </c>
      <c r="Y105" s="56">
        <f t="shared" si="9"/>
        <v>11548.607718047999</v>
      </c>
      <c r="Z105" s="56">
        <f t="shared" si="9"/>
        <v>11531.253524135544</v>
      </c>
      <c r="AA105" s="56">
        <f t="shared" si="9"/>
        <v>11501.664169407293</v>
      </c>
      <c r="AB105" s="56">
        <f t="shared" si="9"/>
        <v>11470.711918010593</v>
      </c>
      <c r="AC105" s="56">
        <f t="shared" si="9"/>
        <v>11421.908557746752</v>
      </c>
      <c r="AD105" s="56">
        <f t="shared" si="9"/>
        <v>11361.011816924811</v>
      </c>
      <c r="AE105" s="56">
        <f t="shared" si="9"/>
        <v>11326.250633173811</v>
      </c>
      <c r="AF105" s="56">
        <f t="shared" si="9"/>
        <v>11295.004293119666</v>
      </c>
      <c r="AG105" s="56">
        <f t="shared" si="9"/>
        <v>11250.443665017418</v>
      </c>
      <c r="AH105" s="56">
        <f t="shared" si="9"/>
        <v>11230.343097161498</v>
      </c>
      <c r="AI105" s="56">
        <f t="shared" si="9"/>
        <v>11217.820481367993</v>
      </c>
      <c r="AJ105" s="56">
        <f t="shared" si="9"/>
        <v>11247.670100507257</v>
      </c>
      <c r="AK105" s="56">
        <f t="shared" si="9"/>
        <v>11298.81552442336</v>
      </c>
      <c r="AL105" s="56">
        <f t="shared" si="9"/>
        <v>11370.55694240017</v>
      </c>
      <c r="AM105" s="56">
        <f t="shared" si="9"/>
        <v>11432.731122164996</v>
      </c>
      <c r="AN105" s="56">
        <f t="shared" si="9"/>
        <v>11439.54830308594</v>
      </c>
      <c r="AO105" s="56">
        <f t="shared" si="9"/>
        <v>11475.070126881788</v>
      </c>
      <c r="AP105" s="56">
        <f t="shared" si="9"/>
        <v>11451.585002821983</v>
      </c>
      <c r="AQ105" s="56">
        <f t="shared" si="9"/>
        <v>11393.242560431818</v>
      </c>
      <c r="AR105" s="56">
        <f t="shared" si="9"/>
        <v>11344.956974700364</v>
      </c>
      <c r="AS105" s="56">
        <f t="shared" si="9"/>
        <v>11323.622136804224</v>
      </c>
      <c r="AT105" s="56">
        <f t="shared" si="9"/>
        <v>11313.435109415925</v>
      </c>
      <c r="AU105" s="56">
        <f t="shared" si="9"/>
        <v>11200.366083688839</v>
      </c>
      <c r="AV105" s="56">
        <f t="shared" si="9"/>
        <v>11038.692017836705</v>
      </c>
      <c r="AW105" s="56">
        <f t="shared" si="9"/>
        <v>10306.916582157482</v>
      </c>
      <c r="AX105" s="56">
        <f t="shared" si="9"/>
        <v>9860.2772956298231</v>
      </c>
    </row>
    <row r="106" spans="2:50" x14ac:dyDescent="0.25">
      <c r="B106" s="56" t="s">
        <v>193</v>
      </c>
      <c r="C106" s="56">
        <f>MAX(C105:AX105)</f>
        <v>11605.029602871646</v>
      </c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532115-85B9-48F9-A605-95EFBBC23EAD}">
  <dimension ref="A1:U19"/>
  <sheetViews>
    <sheetView zoomScaleNormal="100" workbookViewId="0">
      <pane xSplit="2" ySplit="4" topLeftCell="C5" activePane="bottomRight" state="frozen"/>
      <selection pane="topRight" activeCell="C1" sqref="C1"/>
      <selection pane="bottomLeft" activeCell="A5" sqref="A5"/>
      <selection pane="bottomRight"/>
    </sheetView>
  </sheetViews>
  <sheetFormatPr defaultColWidth="9.28515625" defaultRowHeight="15" x14ac:dyDescent="0.25"/>
  <cols>
    <col min="1" max="1" width="19.7109375" style="7" customWidth="1"/>
    <col min="2" max="2" width="8.42578125" style="7" bestFit="1" customWidth="1"/>
    <col min="3" max="3" width="28.28515625" style="7" bestFit="1" customWidth="1"/>
    <col min="4" max="4" width="26.7109375" style="7" bestFit="1" customWidth="1"/>
    <col min="5" max="5" width="32.5703125" style="7" bestFit="1" customWidth="1"/>
    <col min="6" max="6" width="25.28515625" style="7" bestFit="1" customWidth="1"/>
    <col min="7" max="7" width="47.5703125" style="7" bestFit="1" customWidth="1"/>
    <col min="8" max="8" width="22" style="7" bestFit="1" customWidth="1"/>
    <col min="9" max="9" width="11.7109375" style="7" customWidth="1"/>
    <col min="10" max="10" width="13.7109375" style="7" customWidth="1"/>
    <col min="11" max="11" width="11.7109375" style="7" customWidth="1"/>
    <col min="12" max="12" width="15.7109375" style="7" customWidth="1"/>
    <col min="13" max="13" width="12.28515625" style="7" customWidth="1"/>
    <col min="14" max="14" width="19.7109375" style="7" customWidth="1"/>
    <col min="15" max="15" width="11.7109375" style="7" customWidth="1"/>
    <col min="16" max="16" width="16.42578125" style="7" customWidth="1"/>
    <col min="17" max="17" width="17.28515625" style="7" customWidth="1"/>
    <col min="18" max="21" width="11.7109375" style="7" customWidth="1"/>
    <col min="22" max="16384" width="9.28515625" style="7"/>
  </cols>
  <sheetData>
    <row r="1" spans="1:21" x14ac:dyDescent="0.25">
      <c r="A1" s="48" t="s">
        <v>55</v>
      </c>
      <c r="B1"/>
    </row>
    <row r="2" spans="1:21" x14ac:dyDescent="0.25">
      <c r="A2" t="s">
        <v>98</v>
      </c>
      <c r="B2" s="59" t="s">
        <v>198</v>
      </c>
    </row>
    <row r="3" spans="1:21" x14ac:dyDescent="0.25">
      <c r="A3" t="s">
        <v>99</v>
      </c>
      <c r="B3" t="s">
        <v>199</v>
      </c>
    </row>
    <row r="4" spans="1:21" x14ac:dyDescent="0.25">
      <c r="A4" s="1" t="s">
        <v>168</v>
      </c>
      <c r="B4" s="1" t="s">
        <v>70</v>
      </c>
      <c r="C4" s="1" t="s">
        <v>200</v>
      </c>
      <c r="D4" s="1" t="s">
        <v>201</v>
      </c>
      <c r="E4" s="1" t="s">
        <v>202</v>
      </c>
      <c r="F4" s="1" t="s">
        <v>203</v>
      </c>
      <c r="G4" s="1" t="s">
        <v>204</v>
      </c>
      <c r="H4" s="1" t="s">
        <v>205</v>
      </c>
      <c r="I4" s="1" t="s">
        <v>206</v>
      </c>
      <c r="J4" s="1" t="s">
        <v>207</v>
      </c>
      <c r="K4" s="1" t="s">
        <v>208</v>
      </c>
      <c r="L4" s="1" t="s">
        <v>209</v>
      </c>
      <c r="M4" s="1" t="s">
        <v>210</v>
      </c>
      <c r="N4" s="1" t="s">
        <v>211</v>
      </c>
      <c r="O4" s="1" t="s">
        <v>212</v>
      </c>
      <c r="P4" s="1" t="s">
        <v>213</v>
      </c>
      <c r="Q4" s="1" t="s">
        <v>214</v>
      </c>
      <c r="R4" s="1" t="s">
        <v>215</v>
      </c>
      <c r="S4" s="1" t="s">
        <v>216</v>
      </c>
      <c r="T4" s="1" t="s">
        <v>217</v>
      </c>
      <c r="U4" s="1" t="s">
        <v>218</v>
      </c>
    </row>
    <row r="5" spans="1:21" x14ac:dyDescent="0.25">
      <c r="A5" s="7" t="s">
        <v>171</v>
      </c>
      <c r="B5" s="7">
        <v>2025</v>
      </c>
      <c r="C5" s="54">
        <f t="shared" ref="C5:C19" si="0">(I5+O5)/SUM($I5:$U5)</f>
        <v>0.27765775028253242</v>
      </c>
      <c r="D5" s="54">
        <f t="shared" ref="D5:D19" si="1">(J5+S5)/SUM($I5:$U5)</f>
        <v>0.14861638120915435</v>
      </c>
      <c r="E5" s="54">
        <f t="shared" ref="E5:E19" si="2">(L5+M5)/SUM($I5:$U5)</f>
        <v>9.0528369945341317E-2</v>
      </c>
      <c r="F5" s="54">
        <f t="shared" ref="F5:F19" si="3">(R5+T5)/SUM($I5:$U5)</f>
        <v>0.10711000531604406</v>
      </c>
      <c r="G5" s="54">
        <f t="shared" ref="G5:G19" si="4">(K5+Q5+N5+U5)/SUM($I5:$U5)</f>
        <v>0.17405547906590801</v>
      </c>
      <c r="H5" s="54">
        <f t="shared" ref="H5:H19" si="5">P5/SUM($I5:$U5)</f>
        <v>0.20203201418101968</v>
      </c>
      <c r="I5" s="7">
        <v>10575.241154749963</v>
      </c>
      <c r="J5" s="7">
        <v>2382.5195731491344</v>
      </c>
      <c r="K5" s="7">
        <v>4720.1359327682894</v>
      </c>
      <c r="L5" s="7">
        <v>1746.6161368818007</v>
      </c>
      <c r="M5" s="7">
        <v>2117.6313738130043</v>
      </c>
      <c r="N5" s="7">
        <v>1230.3447689070422</v>
      </c>
      <c r="O5" s="7">
        <v>1276.7149889672839</v>
      </c>
      <c r="P5" s="7">
        <v>8623.8348083703513</v>
      </c>
      <c r="Q5" s="7">
        <v>1159.422333615415</v>
      </c>
      <c r="R5" s="7">
        <v>1604.5384540259897</v>
      </c>
      <c r="S5" s="7">
        <v>3961.2429565715106</v>
      </c>
      <c r="T5" s="7">
        <v>2967.5042289797075</v>
      </c>
      <c r="U5" s="7">
        <v>319.73976187130529</v>
      </c>
    </row>
    <row r="6" spans="1:21" x14ac:dyDescent="0.25">
      <c r="A6" s="7" t="s">
        <v>172</v>
      </c>
      <c r="B6" s="7">
        <v>2025</v>
      </c>
      <c r="C6" s="54">
        <f t="shared" si="0"/>
        <v>0.27429413273999059</v>
      </c>
      <c r="D6" s="54">
        <f t="shared" si="1"/>
        <v>0.14946250646461565</v>
      </c>
      <c r="E6" s="54">
        <f t="shared" si="2"/>
        <v>9.0600370108686754E-2</v>
      </c>
      <c r="F6" s="54">
        <f t="shared" si="3"/>
        <v>0.11085894644203985</v>
      </c>
      <c r="G6" s="54">
        <f t="shared" si="4"/>
        <v>0.17337636929978756</v>
      </c>
      <c r="H6" s="54">
        <f t="shared" si="5"/>
        <v>0.20140767494487946</v>
      </c>
      <c r="I6" s="7">
        <v>10609.994398880333</v>
      </c>
      <c r="J6" s="7">
        <v>2455.8384611701149</v>
      </c>
      <c r="K6" s="7">
        <v>4783.3542427566872</v>
      </c>
      <c r="L6" s="7">
        <v>1779.3494107839763</v>
      </c>
      <c r="M6" s="7">
        <v>2147.9074826712781</v>
      </c>
      <c r="N6" s="7">
        <v>1236.7201469512495</v>
      </c>
      <c r="O6" s="7">
        <v>1279.8413969910412</v>
      </c>
      <c r="P6" s="7">
        <v>8730.4243776619405</v>
      </c>
      <c r="Q6" s="7">
        <v>1175.6629590540877</v>
      </c>
      <c r="R6" s="7">
        <v>1605.7417942648181</v>
      </c>
      <c r="S6" s="7">
        <v>4022.9171788135568</v>
      </c>
      <c r="T6" s="7">
        <v>3199.6642001412088</v>
      </c>
      <c r="U6" s="7">
        <v>319.61320309571744</v>
      </c>
    </row>
    <row r="7" spans="1:21" x14ac:dyDescent="0.25">
      <c r="A7" s="7" t="s">
        <v>173</v>
      </c>
      <c r="B7" s="7">
        <v>2025</v>
      </c>
      <c r="C7" s="54">
        <f t="shared" si="0"/>
        <v>0.27717342607121365</v>
      </c>
      <c r="D7" s="54">
        <f t="shared" si="1"/>
        <v>0.14956735438553007</v>
      </c>
      <c r="E7" s="54">
        <f t="shared" si="2"/>
        <v>9.0102044408163828E-2</v>
      </c>
      <c r="F7" s="54">
        <f t="shared" si="3"/>
        <v>0.10716393381271389</v>
      </c>
      <c r="G7" s="54">
        <f t="shared" si="4"/>
        <v>0.17372190982711311</v>
      </c>
      <c r="H7" s="54">
        <f t="shared" si="5"/>
        <v>0.20227133149526549</v>
      </c>
      <c r="I7" s="7">
        <v>10639.412203089847</v>
      </c>
      <c r="J7" s="7">
        <v>2409.5182016343379</v>
      </c>
      <c r="K7" s="7">
        <v>4750.420178325453</v>
      </c>
      <c r="L7" s="7">
        <v>1752.1957460683398</v>
      </c>
      <c r="M7" s="7">
        <v>2122.7323230870752</v>
      </c>
      <c r="N7" s="7">
        <v>1237.2314875119091</v>
      </c>
      <c r="O7" s="7">
        <v>1280.7067660420578</v>
      </c>
      <c r="P7" s="7">
        <v>8698.8798660979974</v>
      </c>
      <c r="Q7" s="7">
        <v>1163.2697582483065</v>
      </c>
      <c r="R7" s="7">
        <v>1608.1927679975122</v>
      </c>
      <c r="S7" s="7">
        <v>4022.7746896609628</v>
      </c>
      <c r="T7" s="7">
        <v>3000.4988311730563</v>
      </c>
      <c r="U7" s="7">
        <v>320.16215718070532</v>
      </c>
    </row>
    <row r="8" spans="1:21" x14ac:dyDescent="0.25">
      <c r="A8" s="7" t="s">
        <v>174</v>
      </c>
      <c r="B8" s="7">
        <v>2025</v>
      </c>
      <c r="C8" s="54">
        <f t="shared" si="0"/>
        <v>0.27767632323134306</v>
      </c>
      <c r="D8" s="54">
        <f t="shared" si="1"/>
        <v>0.14872267659601865</v>
      </c>
      <c r="E8" s="54">
        <f t="shared" si="2"/>
        <v>9.0503057906339571E-2</v>
      </c>
      <c r="F8" s="54">
        <f t="shared" si="3"/>
        <v>0.10711493067325961</v>
      </c>
      <c r="G8" s="54">
        <f t="shared" si="4"/>
        <v>0.17412872972301818</v>
      </c>
      <c r="H8" s="54">
        <f t="shared" si="5"/>
        <v>0.20185428187002113</v>
      </c>
      <c r="I8" s="7">
        <v>10597.087551999264</v>
      </c>
      <c r="J8" s="7">
        <v>2386.9559243953172</v>
      </c>
      <c r="K8" s="7">
        <v>4728.0289015074541</v>
      </c>
      <c r="L8" s="7">
        <v>1750.2287920839806</v>
      </c>
      <c r="M8" s="7">
        <v>2120.674152850755</v>
      </c>
      <c r="N8" s="7">
        <v>1237.2972198045572</v>
      </c>
      <c r="O8" s="7">
        <v>1279.3962066734182</v>
      </c>
      <c r="P8" s="7">
        <v>8633.5020298095169</v>
      </c>
      <c r="Q8" s="7">
        <v>1162.1684409927714</v>
      </c>
      <c r="R8" s="7">
        <v>1606.7217802384062</v>
      </c>
      <c r="S8" s="7">
        <v>3974.0561798573367</v>
      </c>
      <c r="T8" s="7">
        <v>2974.6869608750421</v>
      </c>
      <c r="U8" s="7">
        <v>320.15890129559835</v>
      </c>
    </row>
    <row r="9" spans="1:21" x14ac:dyDescent="0.25">
      <c r="A9" s="7" t="s">
        <v>175</v>
      </c>
      <c r="B9" s="7">
        <v>2025</v>
      </c>
      <c r="C9" s="54">
        <f t="shared" si="0"/>
        <v>0.2766957307430441</v>
      </c>
      <c r="D9" s="54">
        <f t="shared" si="1"/>
        <v>0.14733150720768445</v>
      </c>
      <c r="E9" s="54">
        <f t="shared" si="2"/>
        <v>8.9872626424996119E-2</v>
      </c>
      <c r="F9" s="54">
        <f t="shared" si="3"/>
        <v>0.10840031900751108</v>
      </c>
      <c r="G9" s="54">
        <f t="shared" si="4"/>
        <v>0.17483897989243288</v>
      </c>
      <c r="H9" s="54">
        <f t="shared" si="5"/>
        <v>0.20286083672433147</v>
      </c>
      <c r="I9" s="7">
        <v>10421.942956002793</v>
      </c>
      <c r="J9" s="7">
        <v>2367.5866439347756</v>
      </c>
      <c r="K9" s="7">
        <v>4719.2566809751197</v>
      </c>
      <c r="L9" s="7">
        <v>1723.429928209702</v>
      </c>
      <c r="M9" s="7">
        <v>2074.7845898229475</v>
      </c>
      <c r="N9" s="7">
        <v>1224.6927397698898</v>
      </c>
      <c r="O9" s="7">
        <v>1271.8261413425616</v>
      </c>
      <c r="P9" s="7">
        <v>8573.3443634212781</v>
      </c>
      <c r="Q9" s="7">
        <v>1130.5594582517547</v>
      </c>
      <c r="R9" s="7">
        <v>1600.913324651314</v>
      </c>
      <c r="S9" s="7">
        <v>3858.9663333154749</v>
      </c>
      <c r="T9" s="7">
        <v>2980.3221615209927</v>
      </c>
      <c r="U9" s="7">
        <v>314.57028961601389</v>
      </c>
    </row>
    <row r="10" spans="1:21" x14ac:dyDescent="0.25">
      <c r="A10" s="7" t="s">
        <v>171</v>
      </c>
      <c r="B10" s="7">
        <v>2035</v>
      </c>
      <c r="C10" s="54">
        <f t="shared" si="0"/>
        <v>0.29536968544001807</v>
      </c>
      <c r="D10" s="54">
        <f t="shared" si="1"/>
        <v>0.15352823261082901</v>
      </c>
      <c r="E10" s="54">
        <f t="shared" si="2"/>
        <v>7.681298793208001E-2</v>
      </c>
      <c r="F10" s="54">
        <f t="shared" si="3"/>
        <v>9.9666946338724485E-2</v>
      </c>
      <c r="G10" s="54">
        <f t="shared" si="4"/>
        <v>0.17354148216600199</v>
      </c>
      <c r="H10" s="54">
        <f t="shared" si="5"/>
        <v>0.20108066551234655</v>
      </c>
      <c r="I10">
        <v>15167.512243093115</v>
      </c>
      <c r="J10">
        <v>3222.5450400326531</v>
      </c>
      <c r="K10">
        <v>6408.7390217747989</v>
      </c>
      <c r="L10">
        <v>1881.1217637970415</v>
      </c>
      <c r="M10">
        <v>2425.9060126293025</v>
      </c>
      <c r="N10">
        <v>1440.059892445511</v>
      </c>
      <c r="O10">
        <v>1394.3410808441163</v>
      </c>
      <c r="P10">
        <v>11274.916325736001</v>
      </c>
      <c r="Q10">
        <v>1454.8719293393522</v>
      </c>
      <c r="R10">
        <v>2151.3606977745617</v>
      </c>
      <c r="S10">
        <v>5386.029891399251</v>
      </c>
      <c r="T10">
        <v>3437.1252839457457</v>
      </c>
      <c r="U10">
        <v>427.0791789766302</v>
      </c>
    </row>
    <row r="11" spans="1:21" x14ac:dyDescent="0.25">
      <c r="A11" s="7" t="s">
        <v>172</v>
      </c>
      <c r="B11" s="7">
        <v>2035</v>
      </c>
      <c r="C11" s="54">
        <f t="shared" si="0"/>
        <v>0.27914497320165632</v>
      </c>
      <c r="D11" s="54">
        <f t="shared" si="1"/>
        <v>0.15599584667916319</v>
      </c>
      <c r="E11" s="54">
        <f t="shared" si="2"/>
        <v>7.699654253677736E-2</v>
      </c>
      <c r="F11" s="54">
        <f t="shared" si="3"/>
        <v>0.10682314263600919</v>
      </c>
      <c r="G11" s="54">
        <f t="shared" si="4"/>
        <v>0.17983947354205693</v>
      </c>
      <c r="H11" s="54">
        <f t="shared" si="5"/>
        <v>0.20120002140433713</v>
      </c>
      <c r="I11">
        <v>15640.076296255394</v>
      </c>
      <c r="J11">
        <v>3757.0479594522399</v>
      </c>
      <c r="K11">
        <v>7111.2005139196981</v>
      </c>
      <c r="L11">
        <v>2157.3221005869405</v>
      </c>
      <c r="M11">
        <v>2659.817596029196</v>
      </c>
      <c r="N11">
        <v>1516.6929352506263</v>
      </c>
      <c r="O11">
        <v>1824.0888106162636</v>
      </c>
      <c r="P11">
        <v>12587.690020027934</v>
      </c>
      <c r="Q11">
        <v>2035.8017578911265</v>
      </c>
      <c r="R11">
        <v>2251.4508728781548</v>
      </c>
      <c r="S11">
        <v>6002.5303383201572</v>
      </c>
      <c r="T11">
        <v>4431.7323449061732</v>
      </c>
      <c r="U11">
        <v>587.6134683144121</v>
      </c>
    </row>
    <row r="12" spans="1:21" x14ac:dyDescent="0.25">
      <c r="A12" s="7" t="s">
        <v>173</v>
      </c>
      <c r="B12" s="7">
        <v>2035</v>
      </c>
      <c r="C12" s="54">
        <f t="shared" si="0"/>
        <v>0.29640046158318467</v>
      </c>
      <c r="D12" s="54">
        <f t="shared" si="1"/>
        <v>0.15351674320640743</v>
      </c>
      <c r="E12" s="54">
        <f t="shared" si="2"/>
        <v>7.7866023822242947E-2</v>
      </c>
      <c r="F12" s="54">
        <f t="shared" si="3"/>
        <v>9.8055839977587517E-2</v>
      </c>
      <c r="G12" s="54">
        <f t="shared" si="4"/>
        <v>0.17745272085419841</v>
      </c>
      <c r="H12" s="54">
        <f t="shared" si="5"/>
        <v>0.19670821055637885</v>
      </c>
      <c r="I12">
        <v>16632.504666870085</v>
      </c>
      <c r="J12">
        <v>3450.0804242699437</v>
      </c>
      <c r="K12">
        <v>6952.0013527606461</v>
      </c>
      <c r="L12">
        <v>2118.3205242781928</v>
      </c>
      <c r="M12">
        <v>2659.4093718406211</v>
      </c>
      <c r="N12">
        <v>1587.5233558158623</v>
      </c>
      <c r="O12">
        <v>1554.1353722078172</v>
      </c>
      <c r="P12">
        <v>12069.689092289058</v>
      </c>
      <c r="Q12">
        <v>1860.6574741849493</v>
      </c>
      <c r="R12">
        <v>2242.1770420553962</v>
      </c>
      <c r="S12">
        <v>5969.4519669875808</v>
      </c>
      <c r="T12">
        <v>3774.3664406251273</v>
      </c>
      <c r="U12">
        <v>488.02204233401318</v>
      </c>
    </row>
    <row r="13" spans="1:21" x14ac:dyDescent="0.25">
      <c r="A13" s="7" t="s">
        <v>174</v>
      </c>
      <c r="B13" s="7">
        <v>2035</v>
      </c>
      <c r="C13" s="54">
        <f t="shared" si="0"/>
        <v>0.29932278888406799</v>
      </c>
      <c r="D13" s="54">
        <f t="shared" si="1"/>
        <v>0.15154666368731121</v>
      </c>
      <c r="E13" s="54">
        <f t="shared" si="2"/>
        <v>7.71648791775736E-2</v>
      </c>
      <c r="F13" s="54">
        <f t="shared" si="3"/>
        <v>9.7816514700576521E-2</v>
      </c>
      <c r="G13" s="54">
        <f t="shared" si="4"/>
        <v>0.17503529082165811</v>
      </c>
      <c r="H13" s="54">
        <f t="shared" si="5"/>
        <v>0.19911386272881282</v>
      </c>
      <c r="I13">
        <v>16279.062258755062</v>
      </c>
      <c r="J13">
        <v>3323.6775130546148</v>
      </c>
      <c r="K13">
        <v>6698.3260815997037</v>
      </c>
      <c r="L13">
        <v>2012.5216581951599</v>
      </c>
      <c r="M13">
        <v>2565.7186410263216</v>
      </c>
      <c r="N13">
        <v>1527.8253961402202</v>
      </c>
      <c r="O13">
        <v>1479.9450662077948</v>
      </c>
      <c r="P13">
        <v>11813.549378868725</v>
      </c>
      <c r="Q13">
        <v>1683.5481534211683</v>
      </c>
      <c r="R13">
        <v>2196.6767117366539</v>
      </c>
      <c r="S13">
        <v>5667.6803469011447</v>
      </c>
      <c r="T13">
        <v>3606.8379740184923</v>
      </c>
      <c r="U13">
        <v>475.25309301247194</v>
      </c>
    </row>
    <row r="14" spans="1:21" x14ac:dyDescent="0.25">
      <c r="A14" s="7" t="s">
        <v>175</v>
      </c>
      <c r="B14" s="7">
        <v>2035</v>
      </c>
      <c r="C14" s="54">
        <f t="shared" si="0"/>
        <v>0.27432194890195782</v>
      </c>
      <c r="D14" s="54">
        <f t="shared" si="1"/>
        <v>0.15313913412531263</v>
      </c>
      <c r="E14" s="54">
        <f t="shared" si="2"/>
        <v>8.227426701351373E-2</v>
      </c>
      <c r="F14" s="54">
        <f t="shared" si="3"/>
        <v>0.11235439415002241</v>
      </c>
      <c r="G14" s="54">
        <f t="shared" si="4"/>
        <v>0.18587138662742989</v>
      </c>
      <c r="H14" s="54">
        <f t="shared" si="5"/>
        <v>0.19203886918176369</v>
      </c>
      <c r="I14">
        <v>12012.143021970855</v>
      </c>
      <c r="J14">
        <v>2936.385905083629</v>
      </c>
      <c r="K14">
        <v>6169.6840098323191</v>
      </c>
      <c r="L14">
        <v>1705.1816956953603</v>
      </c>
      <c r="M14">
        <v>2291.9119928182849</v>
      </c>
      <c r="N14">
        <v>1290.4861725934143</v>
      </c>
      <c r="O14">
        <v>1315.1167687080126</v>
      </c>
      <c r="P14">
        <v>9329.7379584025421</v>
      </c>
      <c r="Q14">
        <v>1232.2309532356603</v>
      </c>
      <c r="R14">
        <v>2109.962453471544</v>
      </c>
      <c r="S14">
        <v>4503.5037310791704</v>
      </c>
      <c r="T14">
        <v>3348.5005147863776</v>
      </c>
      <c r="U14">
        <v>337.70479334978853</v>
      </c>
    </row>
    <row r="15" spans="1:21" x14ac:dyDescent="0.25">
      <c r="A15" s="7" t="s">
        <v>171</v>
      </c>
      <c r="B15" s="7">
        <v>2050</v>
      </c>
      <c r="C15" s="54">
        <f t="shared" si="0"/>
        <v>0.31035987577031582</v>
      </c>
      <c r="D15" s="54">
        <f t="shared" si="1"/>
        <v>0.15387655493878133</v>
      </c>
      <c r="E15" s="54">
        <f t="shared" si="2"/>
        <v>7.4751305970439441E-2</v>
      </c>
      <c r="F15" s="54">
        <f t="shared" si="3"/>
        <v>9.5613577839724712E-2</v>
      </c>
      <c r="G15" s="54">
        <f t="shared" si="4"/>
        <v>0.18309576786831194</v>
      </c>
      <c r="H15" s="54">
        <f t="shared" si="5"/>
        <v>0.18230291761242678</v>
      </c>
      <c r="I15">
        <v>19785.319726122274</v>
      </c>
      <c r="J15">
        <v>3917.2654652056344</v>
      </c>
      <c r="K15">
        <v>8469.0492930768178</v>
      </c>
      <c r="L15">
        <v>2333.6521801852164</v>
      </c>
      <c r="M15">
        <v>2849.5552855428587</v>
      </c>
      <c r="N15">
        <v>1824.9351692339001</v>
      </c>
      <c r="O15">
        <v>1734.8343938778037</v>
      </c>
      <c r="P15">
        <v>12640.767025079253</v>
      </c>
      <c r="Q15">
        <v>1848.0273518854488</v>
      </c>
      <c r="R15">
        <v>2407.7589309596337</v>
      </c>
      <c r="S15">
        <v>6752.4358598068011</v>
      </c>
      <c r="T15">
        <v>4222.0250447185135</v>
      </c>
      <c r="U15">
        <v>553.73093755645721</v>
      </c>
    </row>
    <row r="16" spans="1:21" x14ac:dyDescent="0.25">
      <c r="A16" s="7" t="s">
        <v>172</v>
      </c>
      <c r="B16" s="7">
        <v>2050</v>
      </c>
      <c r="C16" s="54">
        <f t="shared" si="0"/>
        <v>0.28892086707613263</v>
      </c>
      <c r="D16" s="54">
        <f t="shared" si="1"/>
        <v>0.15744613000746974</v>
      </c>
      <c r="E16" s="54">
        <f t="shared" si="2"/>
        <v>7.3157329693216713E-2</v>
      </c>
      <c r="F16" s="54">
        <f t="shared" si="3"/>
        <v>0.10273283921778328</v>
      </c>
      <c r="G16" s="54">
        <f t="shared" si="4"/>
        <v>0.18877088004442802</v>
      </c>
      <c r="H16" s="54">
        <f t="shared" si="5"/>
        <v>0.18897195396096961</v>
      </c>
      <c r="I16">
        <v>20401.225343563536</v>
      </c>
      <c r="J16">
        <v>4654.6645369020061</v>
      </c>
      <c r="K16">
        <v>9525.6079630721852</v>
      </c>
      <c r="L16">
        <v>2628.5910231918879</v>
      </c>
      <c r="M16">
        <v>3092.8165344063855</v>
      </c>
      <c r="N16">
        <v>1929.9189683861905</v>
      </c>
      <c r="O16">
        <v>2194.3783966110304</v>
      </c>
      <c r="P16">
        <v>14778.909647199085</v>
      </c>
      <c r="Q16">
        <v>2572.6514512200565</v>
      </c>
      <c r="R16">
        <v>2509.6681717738588</v>
      </c>
      <c r="S16">
        <v>7658.7083256242067</v>
      </c>
      <c r="T16">
        <v>5524.7481359150397</v>
      </c>
      <c r="U16">
        <v>735.00589796392637</v>
      </c>
    </row>
    <row r="17" spans="1:21" x14ac:dyDescent="0.25">
      <c r="A17" s="7" t="s">
        <v>173</v>
      </c>
      <c r="B17" s="7">
        <v>2050</v>
      </c>
      <c r="C17" s="54">
        <f t="shared" si="0"/>
        <v>0.28910076143245589</v>
      </c>
      <c r="D17" s="54">
        <f t="shared" si="1"/>
        <v>0.15552521572791181</v>
      </c>
      <c r="E17" s="54">
        <f t="shared" si="2"/>
        <v>8.2873517631688529E-2</v>
      </c>
      <c r="F17" s="54">
        <f t="shared" si="3"/>
        <v>8.7916355581252839E-2</v>
      </c>
      <c r="G17" s="54">
        <f t="shared" si="4"/>
        <v>0.20065784321146232</v>
      </c>
      <c r="H17" s="54">
        <f t="shared" si="5"/>
        <v>0.18392630641522884</v>
      </c>
      <c r="I17">
        <v>21607.40559606297</v>
      </c>
      <c r="J17">
        <v>4277.0469691658618</v>
      </c>
      <c r="K17">
        <v>9344.9456484778038</v>
      </c>
      <c r="L17">
        <v>3222.3131330718857</v>
      </c>
      <c r="M17">
        <v>3613.2041635805394</v>
      </c>
      <c r="N17">
        <v>2034.4773518988452</v>
      </c>
      <c r="O17">
        <v>2238.0074106526067</v>
      </c>
      <c r="P17">
        <v>15170.484911695848</v>
      </c>
      <c r="Q17">
        <v>4536.5951311499593</v>
      </c>
      <c r="R17">
        <v>2534.9785412365632</v>
      </c>
      <c r="S17">
        <v>8550.8784351643008</v>
      </c>
      <c r="T17">
        <v>4716.4786963467814</v>
      </c>
      <c r="U17">
        <v>634.50605494112381</v>
      </c>
    </row>
    <row r="18" spans="1:21" x14ac:dyDescent="0.25">
      <c r="A18" s="7" t="s">
        <v>174</v>
      </c>
      <c r="B18" s="7">
        <v>2050</v>
      </c>
      <c r="C18" s="54">
        <f t="shared" si="0"/>
        <v>0.34923410774262453</v>
      </c>
      <c r="D18" s="54">
        <f t="shared" si="1"/>
        <v>0.13094832772001885</v>
      </c>
      <c r="E18" s="54">
        <f t="shared" si="2"/>
        <v>6.8116313286823285E-2</v>
      </c>
      <c r="F18" s="54">
        <f t="shared" si="3"/>
        <v>7.749218347450279E-2</v>
      </c>
      <c r="G18" s="54">
        <f t="shared" si="4"/>
        <v>0.16774373045159585</v>
      </c>
      <c r="H18" s="54">
        <f t="shared" si="5"/>
        <v>0.20646533732443464</v>
      </c>
      <c r="I18">
        <v>26525.769132633552</v>
      </c>
      <c r="J18">
        <v>4312.6876329432589</v>
      </c>
      <c r="K18">
        <v>9657.5121877942511</v>
      </c>
      <c r="L18">
        <v>3046.6858239135618</v>
      </c>
      <c r="M18">
        <v>3474.7250733054561</v>
      </c>
      <c r="N18">
        <v>2127.3043423525974</v>
      </c>
      <c r="O18">
        <v>6909.673950189338</v>
      </c>
      <c r="P18">
        <v>19766.855188653182</v>
      </c>
      <c r="Q18">
        <v>3628.0714297414906</v>
      </c>
      <c r="R18">
        <v>2580.1005981688572</v>
      </c>
      <c r="S18">
        <v>8224.2188753414976</v>
      </c>
      <c r="T18">
        <v>4838.9499254841412</v>
      </c>
      <c r="U18">
        <v>646.78613170435051</v>
      </c>
    </row>
    <row r="19" spans="1:21" x14ac:dyDescent="0.25">
      <c r="A19" s="7" t="s">
        <v>175</v>
      </c>
      <c r="B19" s="7">
        <v>2050</v>
      </c>
      <c r="C19" s="54">
        <f t="shared" si="0"/>
        <v>0.28260456785669091</v>
      </c>
      <c r="D19" s="54">
        <f t="shared" si="1"/>
        <v>0.15325261337256196</v>
      </c>
      <c r="E19" s="54">
        <f t="shared" si="2"/>
        <v>8.0615936495742876E-2</v>
      </c>
      <c r="F19" s="54">
        <f t="shared" si="3"/>
        <v>0.10806660285087209</v>
      </c>
      <c r="G19" s="54">
        <f t="shared" si="4"/>
        <v>0.19390073977940894</v>
      </c>
      <c r="H19" s="54">
        <f t="shared" si="5"/>
        <v>0.18155953964472327</v>
      </c>
      <c r="I19">
        <v>14165.339150804786</v>
      </c>
      <c r="J19">
        <v>3325.7358051229667</v>
      </c>
      <c r="K19">
        <v>7400.6460637384916</v>
      </c>
      <c r="L19">
        <v>1940.129620206143</v>
      </c>
      <c r="M19">
        <v>2523.3592024518557</v>
      </c>
      <c r="N19">
        <v>1471.6738121123335</v>
      </c>
      <c r="O19">
        <v>1481.7200373874289</v>
      </c>
      <c r="P19">
        <v>10052.466188170483</v>
      </c>
      <c r="Q19">
        <v>1446.9972670970776</v>
      </c>
      <c r="R19">
        <v>2239.3853265654816</v>
      </c>
      <c r="S19">
        <v>5159.451573028754</v>
      </c>
      <c r="T19">
        <v>3743.9734842939629</v>
      </c>
      <c r="U19">
        <v>416.44829415289132</v>
      </c>
    </row>
  </sheetData>
  <autoFilter ref="A4:U14" xr:uid="{00000000-0001-0000-0000-000000000000}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A11367-DE1C-4046-B602-CC6956D48105}">
  <dimension ref="A2:AG25"/>
  <sheetViews>
    <sheetView zoomScale="70" zoomScaleNormal="70" workbookViewId="0"/>
  </sheetViews>
  <sheetFormatPr defaultRowHeight="15" x14ac:dyDescent="0.25"/>
  <cols>
    <col min="1" max="1" width="27.28515625" bestFit="1" customWidth="1"/>
    <col min="8" max="8" width="13.7109375" bestFit="1" customWidth="1"/>
  </cols>
  <sheetData>
    <row r="2" spans="1:33" x14ac:dyDescent="0.25">
      <c r="A2" s="48" t="s">
        <v>57</v>
      </c>
    </row>
    <row r="3" spans="1:33" x14ac:dyDescent="0.25">
      <c r="A3" t="s">
        <v>98</v>
      </c>
      <c r="B3" s="56" t="s">
        <v>219</v>
      </c>
      <c r="C3" s="56"/>
      <c r="D3" s="56"/>
      <c r="E3" s="56"/>
      <c r="F3" s="56"/>
      <c r="G3" s="56"/>
      <c r="H3" s="56"/>
    </row>
    <row r="4" spans="1:33" x14ac:dyDescent="0.25">
      <c r="A4" t="s">
        <v>99</v>
      </c>
      <c r="B4" t="s">
        <v>220</v>
      </c>
    </row>
    <row r="5" spans="1:33" x14ac:dyDescent="0.25">
      <c r="A5" s="1" t="s">
        <v>168</v>
      </c>
      <c r="B5" s="1"/>
      <c r="C5" s="1"/>
      <c r="D5" s="1">
        <v>2025</v>
      </c>
      <c r="E5" s="1">
        <v>2026</v>
      </c>
      <c r="F5" s="1">
        <v>2027</v>
      </c>
      <c r="G5" s="1">
        <v>2028</v>
      </c>
      <c r="H5" s="1">
        <v>2029</v>
      </c>
      <c r="I5" s="1">
        <v>2030</v>
      </c>
      <c r="J5" s="1">
        <v>2031</v>
      </c>
      <c r="K5" s="1">
        <v>2032</v>
      </c>
      <c r="L5" s="1">
        <v>2033</v>
      </c>
      <c r="M5" s="1">
        <v>2034</v>
      </c>
      <c r="N5" s="1">
        <v>2035</v>
      </c>
      <c r="O5" s="1">
        <v>2036</v>
      </c>
      <c r="P5" s="1">
        <v>2037</v>
      </c>
      <c r="Q5" s="1">
        <v>2038</v>
      </c>
      <c r="R5" s="1">
        <v>2039</v>
      </c>
      <c r="S5" s="1">
        <v>2040</v>
      </c>
      <c r="T5" s="1">
        <v>2041</v>
      </c>
      <c r="U5" s="1">
        <v>2042</v>
      </c>
      <c r="V5" s="1">
        <v>2043</v>
      </c>
      <c r="W5" s="1">
        <v>2044</v>
      </c>
      <c r="X5" s="1">
        <v>2045</v>
      </c>
      <c r="Y5" s="1">
        <v>2046</v>
      </c>
      <c r="Z5" s="1">
        <v>2047</v>
      </c>
      <c r="AA5" s="1">
        <v>2048</v>
      </c>
      <c r="AB5" s="1">
        <v>2049</v>
      </c>
      <c r="AC5" s="1">
        <v>2050</v>
      </c>
      <c r="AE5" s="1"/>
      <c r="AF5" s="1"/>
      <c r="AG5" s="1"/>
    </row>
    <row r="6" spans="1:33" x14ac:dyDescent="0.25">
      <c r="A6" t="s">
        <v>171</v>
      </c>
      <c r="B6" s="71" t="s">
        <v>221</v>
      </c>
      <c r="C6" s="71"/>
      <c r="I6">
        <v>124.93979057</v>
      </c>
      <c r="J6">
        <v>127.49915692</v>
      </c>
      <c r="K6">
        <v>104.71920849</v>
      </c>
      <c r="L6">
        <v>100.77017969000001</v>
      </c>
      <c r="M6">
        <v>114.42055689999999</v>
      </c>
      <c r="N6">
        <v>114.82104416999999</v>
      </c>
      <c r="O6">
        <v>104.92842232</v>
      </c>
      <c r="P6">
        <v>115.6041231</v>
      </c>
      <c r="Q6">
        <v>109.48346060999999</v>
      </c>
      <c r="R6">
        <v>102.31142851</v>
      </c>
      <c r="S6">
        <v>109.76167689</v>
      </c>
      <c r="T6">
        <v>128.37906262999999</v>
      </c>
      <c r="U6">
        <v>137.87078216</v>
      </c>
      <c r="V6">
        <v>137.88454910999999</v>
      </c>
      <c r="W6">
        <v>137.63786554999999</v>
      </c>
      <c r="X6">
        <v>126.323176789999</v>
      </c>
      <c r="Y6">
        <v>168.88226630999901</v>
      </c>
      <c r="Z6">
        <v>119.47048404</v>
      </c>
      <c r="AA6">
        <v>108.53713535</v>
      </c>
      <c r="AB6">
        <v>112.53947642999999</v>
      </c>
      <c r="AC6">
        <v>105.470694729999</v>
      </c>
    </row>
    <row r="7" spans="1:33" x14ac:dyDescent="0.25">
      <c r="B7" s="71" t="s">
        <v>222</v>
      </c>
      <c r="C7" s="71"/>
      <c r="H7">
        <f>I6</f>
        <v>124.93979057</v>
      </c>
      <c r="I7">
        <v>61.784027339999902</v>
      </c>
      <c r="J7">
        <v>75.336887969999907</v>
      </c>
      <c r="K7">
        <v>61.790064809999997</v>
      </c>
      <c r="L7">
        <v>46.939481090000001</v>
      </c>
      <c r="M7">
        <v>43.277608989999997</v>
      </c>
      <c r="N7">
        <v>56.383362899999902</v>
      </c>
      <c r="O7">
        <v>56.661908410000002</v>
      </c>
      <c r="P7">
        <v>58.886492509999997</v>
      </c>
      <c r="Q7">
        <v>46.402022799999997</v>
      </c>
      <c r="R7">
        <v>53.849738209999998</v>
      </c>
      <c r="S7">
        <v>60.905456909999998</v>
      </c>
      <c r="T7">
        <v>81.79492132</v>
      </c>
      <c r="U7">
        <v>85.028319379999999</v>
      </c>
      <c r="V7">
        <v>87.184668939999995</v>
      </c>
      <c r="W7">
        <v>80.292685019999993</v>
      </c>
      <c r="X7">
        <v>82.071233969999994</v>
      </c>
      <c r="Y7">
        <v>86.710936910000001</v>
      </c>
      <c r="Z7">
        <v>76.542349079999994</v>
      </c>
      <c r="AA7">
        <v>56.022300999999999</v>
      </c>
      <c r="AB7">
        <v>58.399678530000003</v>
      </c>
      <c r="AC7">
        <v>58.33612445</v>
      </c>
    </row>
    <row r="8" spans="1:33" x14ac:dyDescent="0.25">
      <c r="B8" s="71" t="s">
        <v>223</v>
      </c>
      <c r="C8" s="71"/>
      <c r="I8">
        <v>175.37470096999999</v>
      </c>
      <c r="J8">
        <v>190.07181892</v>
      </c>
      <c r="K8">
        <v>171.76431006999999</v>
      </c>
      <c r="L8">
        <v>179.21139300999999</v>
      </c>
      <c r="M8">
        <v>169.55631514999999</v>
      </c>
      <c r="N8">
        <v>173.7394802</v>
      </c>
      <c r="O8">
        <v>157.15944494999999</v>
      </c>
      <c r="P8">
        <v>174.47295518000001</v>
      </c>
      <c r="Q8">
        <v>167.65811142000001</v>
      </c>
      <c r="R8">
        <v>153.56577827999999</v>
      </c>
      <c r="S8">
        <v>176.17460579999999</v>
      </c>
      <c r="T8">
        <v>181.52295343</v>
      </c>
      <c r="U8">
        <v>188.96931885999999</v>
      </c>
      <c r="V8">
        <v>182.56056330999999</v>
      </c>
      <c r="W8">
        <v>180.25230694999999</v>
      </c>
      <c r="X8">
        <v>186.91284729</v>
      </c>
      <c r="Y8">
        <v>268.13402471000001</v>
      </c>
      <c r="Z8">
        <v>161.97344380999999</v>
      </c>
      <c r="AA8">
        <v>148.47839550999899</v>
      </c>
      <c r="AB8">
        <v>187.39435859</v>
      </c>
      <c r="AC8">
        <v>158.24607965000001</v>
      </c>
    </row>
    <row r="9" spans="1:33" x14ac:dyDescent="0.25">
      <c r="B9" s="71" t="s">
        <v>224</v>
      </c>
      <c r="C9" s="71"/>
      <c r="H9">
        <v>0</v>
      </c>
      <c r="I9">
        <f t="shared" ref="I9:AC9" si="0">I8-I7</f>
        <v>113.59067363000008</v>
      </c>
      <c r="J9">
        <f t="shared" si="0"/>
        <v>114.73493095000009</v>
      </c>
      <c r="K9">
        <f t="shared" si="0"/>
        <v>109.97424526</v>
      </c>
      <c r="L9">
        <f t="shared" si="0"/>
        <v>132.27191191999998</v>
      </c>
      <c r="M9">
        <f t="shared" si="0"/>
        <v>126.27870615999998</v>
      </c>
      <c r="N9">
        <f t="shared" si="0"/>
        <v>117.35611730000011</v>
      </c>
      <c r="O9">
        <f t="shared" si="0"/>
        <v>100.49753654</v>
      </c>
      <c r="P9">
        <f t="shared" si="0"/>
        <v>115.58646267000002</v>
      </c>
      <c r="Q9">
        <f t="shared" si="0"/>
        <v>121.25608862000001</v>
      </c>
      <c r="R9">
        <f t="shared" si="0"/>
        <v>99.716040069999991</v>
      </c>
      <c r="S9">
        <f t="shared" si="0"/>
        <v>115.26914889</v>
      </c>
      <c r="T9">
        <f t="shared" si="0"/>
        <v>99.728032110000001</v>
      </c>
      <c r="U9">
        <f t="shared" si="0"/>
        <v>103.94099947999999</v>
      </c>
      <c r="V9">
        <f t="shared" si="0"/>
        <v>95.375894369999997</v>
      </c>
      <c r="W9">
        <f t="shared" si="0"/>
        <v>99.959621929999997</v>
      </c>
      <c r="X9">
        <f t="shared" si="0"/>
        <v>104.84161332000001</v>
      </c>
      <c r="Y9">
        <f t="shared" si="0"/>
        <v>181.42308780000002</v>
      </c>
      <c r="Z9">
        <f t="shared" si="0"/>
        <v>85.431094729999998</v>
      </c>
      <c r="AA9">
        <f t="shared" si="0"/>
        <v>92.456094509998991</v>
      </c>
      <c r="AB9">
        <f t="shared" si="0"/>
        <v>128.99468006000001</v>
      </c>
      <c r="AC9">
        <f t="shared" si="0"/>
        <v>99.909955200000013</v>
      </c>
    </row>
    <row r="10" spans="1:33" x14ac:dyDescent="0.25">
      <c r="A10" t="s">
        <v>172</v>
      </c>
      <c r="B10" s="71" t="s">
        <v>221</v>
      </c>
      <c r="C10" s="71"/>
      <c r="I10">
        <v>109.310612604402</v>
      </c>
      <c r="J10">
        <v>126.04395826348799</v>
      </c>
      <c r="K10">
        <v>95.464243251232702</v>
      </c>
      <c r="L10">
        <v>104.11825219941301</v>
      </c>
      <c r="M10">
        <v>105.656266016606</v>
      </c>
      <c r="N10">
        <v>104.67274304956</v>
      </c>
      <c r="O10">
        <v>96.821317454666698</v>
      </c>
      <c r="P10">
        <v>105.526316220735</v>
      </c>
      <c r="Q10">
        <v>77.8503483190227</v>
      </c>
      <c r="R10">
        <v>77.325513762531699</v>
      </c>
      <c r="S10">
        <v>74.604637143572504</v>
      </c>
      <c r="T10">
        <v>101.487354026741</v>
      </c>
      <c r="U10">
        <v>93.4887330264215</v>
      </c>
      <c r="V10">
        <v>99.2069164315118</v>
      </c>
      <c r="W10">
        <v>135.02006455075201</v>
      </c>
      <c r="X10">
        <v>78.228329803572706</v>
      </c>
      <c r="Y10">
        <v>98.721669475659198</v>
      </c>
      <c r="Z10">
        <v>97.343822514494505</v>
      </c>
      <c r="AA10">
        <v>98.631757914390604</v>
      </c>
      <c r="AB10">
        <v>101.52396209494999</v>
      </c>
      <c r="AC10">
        <v>117.12573159847599</v>
      </c>
    </row>
    <row r="11" spans="1:33" x14ac:dyDescent="0.25">
      <c r="B11" s="71" t="s">
        <v>222</v>
      </c>
      <c r="C11" s="71"/>
      <c r="H11">
        <f>I10</f>
        <v>109.310612604402</v>
      </c>
      <c r="I11">
        <v>46.086780414133202</v>
      </c>
      <c r="J11">
        <v>78.727574140452802</v>
      </c>
      <c r="K11">
        <v>56.2043248679743</v>
      </c>
      <c r="L11">
        <v>48.778355131983801</v>
      </c>
      <c r="M11">
        <v>43.8287530534148</v>
      </c>
      <c r="N11">
        <v>55.228228198727003</v>
      </c>
      <c r="O11">
        <v>49.321238401676602</v>
      </c>
      <c r="P11">
        <v>39.429096911070602</v>
      </c>
      <c r="Q11">
        <v>32.122549192589297</v>
      </c>
      <c r="R11">
        <v>35.243487293759401</v>
      </c>
      <c r="S11">
        <v>35.263912625912802</v>
      </c>
      <c r="T11">
        <v>52.6162573510993</v>
      </c>
      <c r="U11">
        <v>47.793021272312501</v>
      </c>
      <c r="V11">
        <v>50.7082621736213</v>
      </c>
      <c r="W11">
        <v>58.604802660335103</v>
      </c>
      <c r="X11">
        <v>40.370614786644602</v>
      </c>
      <c r="Y11">
        <v>55.7151425033232</v>
      </c>
      <c r="Z11">
        <v>65.105317829370705</v>
      </c>
      <c r="AA11">
        <v>53.625991158804702</v>
      </c>
      <c r="AB11">
        <v>51.764945802752102</v>
      </c>
      <c r="AC11">
        <v>72.054077797062902</v>
      </c>
    </row>
    <row r="12" spans="1:33" x14ac:dyDescent="0.25">
      <c r="B12" s="71" t="s">
        <v>223</v>
      </c>
      <c r="C12" s="71"/>
      <c r="I12">
        <v>164.182642191539</v>
      </c>
      <c r="J12">
        <v>184.10023001133999</v>
      </c>
      <c r="K12">
        <v>152.01951613947799</v>
      </c>
      <c r="L12">
        <v>180.52112436492601</v>
      </c>
      <c r="M12">
        <v>167.894646446172</v>
      </c>
      <c r="N12">
        <v>162.70084645737199</v>
      </c>
      <c r="O12">
        <v>152.03745976018399</v>
      </c>
      <c r="P12">
        <v>186.11474185433499</v>
      </c>
      <c r="Q12">
        <v>137.56110806317</v>
      </c>
      <c r="R12">
        <v>124.821311283673</v>
      </c>
      <c r="S12">
        <v>144.13425170604799</v>
      </c>
      <c r="T12">
        <v>171.85704057593199</v>
      </c>
      <c r="U12">
        <v>143.21146495367901</v>
      </c>
      <c r="V12">
        <v>178.406017589491</v>
      </c>
      <c r="W12">
        <v>239.11598660838601</v>
      </c>
      <c r="X12">
        <v>128.56689332969401</v>
      </c>
      <c r="Y12">
        <v>156.14444951475301</v>
      </c>
      <c r="Z12">
        <v>138.50568891647299</v>
      </c>
      <c r="AA12">
        <v>133.00840257638299</v>
      </c>
      <c r="AB12">
        <v>158.88784678864599</v>
      </c>
      <c r="AC12">
        <v>172.18464218278601</v>
      </c>
    </row>
    <row r="13" spans="1:33" x14ac:dyDescent="0.25">
      <c r="B13" s="71" t="s">
        <v>224</v>
      </c>
      <c r="C13" s="71"/>
      <c r="I13">
        <f t="shared" ref="I13:AC13" si="1">I12-I11</f>
        <v>118.0958617774058</v>
      </c>
      <c r="J13">
        <f t="shared" si="1"/>
        <v>105.37265587088719</v>
      </c>
      <c r="K13">
        <f t="shared" si="1"/>
        <v>95.815191271503693</v>
      </c>
      <c r="L13">
        <f t="shared" si="1"/>
        <v>131.74276923294221</v>
      </c>
      <c r="M13">
        <f t="shared" si="1"/>
        <v>124.0658933927572</v>
      </c>
      <c r="N13">
        <f t="shared" si="1"/>
        <v>107.47261825864499</v>
      </c>
      <c r="O13">
        <f t="shared" si="1"/>
        <v>102.7162213585074</v>
      </c>
      <c r="P13">
        <f t="shared" si="1"/>
        <v>146.68564494326438</v>
      </c>
      <c r="Q13">
        <f t="shared" si="1"/>
        <v>105.43855887058069</v>
      </c>
      <c r="R13">
        <f t="shared" si="1"/>
        <v>89.577823989913597</v>
      </c>
      <c r="S13">
        <f t="shared" si="1"/>
        <v>108.87033908013518</v>
      </c>
      <c r="T13">
        <f t="shared" si="1"/>
        <v>119.24078322483268</v>
      </c>
      <c r="U13">
        <f t="shared" si="1"/>
        <v>95.418443681366512</v>
      </c>
      <c r="V13">
        <f t="shared" si="1"/>
        <v>127.69775541586969</v>
      </c>
      <c r="W13">
        <f t="shared" si="1"/>
        <v>180.5111839480509</v>
      </c>
      <c r="X13">
        <f t="shared" si="1"/>
        <v>88.196278543049402</v>
      </c>
      <c r="Y13">
        <f t="shared" si="1"/>
        <v>100.42930701142981</v>
      </c>
      <c r="Z13">
        <f t="shared" si="1"/>
        <v>73.400371087102286</v>
      </c>
      <c r="AA13">
        <f t="shared" si="1"/>
        <v>79.382411417578282</v>
      </c>
      <c r="AB13">
        <f t="shared" si="1"/>
        <v>107.12290098589389</v>
      </c>
      <c r="AC13">
        <f t="shared" si="1"/>
        <v>100.1305643857231</v>
      </c>
    </row>
    <row r="14" spans="1:33" x14ac:dyDescent="0.25">
      <c r="A14" t="s">
        <v>173</v>
      </c>
      <c r="B14" s="71" t="s">
        <v>221</v>
      </c>
      <c r="C14" s="71"/>
      <c r="I14">
        <v>121.53793657999999</v>
      </c>
      <c r="J14">
        <v>101.41648136000001</v>
      </c>
      <c r="K14">
        <v>96.81435209</v>
      </c>
      <c r="L14">
        <v>95.560451629999903</v>
      </c>
      <c r="M14">
        <v>43.881806409999903</v>
      </c>
      <c r="N14">
        <v>48.368788950000003</v>
      </c>
      <c r="O14">
        <v>53.663391489999903</v>
      </c>
      <c r="P14">
        <v>117.31041793599999</v>
      </c>
      <c r="Q14">
        <v>76.010492321000001</v>
      </c>
      <c r="R14">
        <v>120.967842179999</v>
      </c>
      <c r="S14">
        <v>119.297298505999</v>
      </c>
      <c r="T14">
        <v>170.054848021</v>
      </c>
      <c r="U14">
        <v>82.662309191999995</v>
      </c>
      <c r="V14">
        <v>93.493795390000002</v>
      </c>
      <c r="W14">
        <v>119.76268263999999</v>
      </c>
      <c r="X14">
        <v>188.59332758099899</v>
      </c>
      <c r="Y14">
        <v>98.922872014000006</v>
      </c>
      <c r="Z14">
        <v>151.76814890399999</v>
      </c>
      <c r="AA14">
        <v>181.555294917</v>
      </c>
      <c r="AB14">
        <v>137.609215745</v>
      </c>
      <c r="AC14">
        <v>170.58935858300001</v>
      </c>
    </row>
    <row r="15" spans="1:33" x14ac:dyDescent="0.25">
      <c r="B15" s="71" t="s">
        <v>222</v>
      </c>
      <c r="C15" s="71"/>
      <c r="H15">
        <f>I14</f>
        <v>121.53793657999999</v>
      </c>
      <c r="I15">
        <v>49.644448189999999</v>
      </c>
      <c r="J15">
        <v>51.47118614</v>
      </c>
      <c r="K15">
        <v>60.098023249999997</v>
      </c>
      <c r="L15">
        <v>41.66948412</v>
      </c>
      <c r="M15">
        <v>19.161373352999998</v>
      </c>
      <c r="N15">
        <v>21.807879388</v>
      </c>
      <c r="O15">
        <v>22.17871083</v>
      </c>
      <c r="P15">
        <v>51.090977675999902</v>
      </c>
      <c r="Q15">
        <v>40.162707480999998</v>
      </c>
      <c r="R15">
        <v>45.427445689999999</v>
      </c>
      <c r="S15">
        <v>44.019060986</v>
      </c>
      <c r="T15">
        <v>65.820385580999996</v>
      </c>
      <c r="U15">
        <v>19.243743386999999</v>
      </c>
      <c r="V15">
        <v>30.052502230000002</v>
      </c>
      <c r="W15">
        <v>43.230159279999903</v>
      </c>
      <c r="X15">
        <v>69.392383811000002</v>
      </c>
      <c r="Y15">
        <v>33.039114673999997</v>
      </c>
      <c r="Z15">
        <v>65.745658194000001</v>
      </c>
      <c r="AA15">
        <v>77.848765477000001</v>
      </c>
      <c r="AB15">
        <v>44.948394055000001</v>
      </c>
      <c r="AC15">
        <v>70.678183762999893</v>
      </c>
    </row>
    <row r="16" spans="1:33" x14ac:dyDescent="0.25">
      <c r="B16" s="71" t="s">
        <v>223</v>
      </c>
      <c r="C16" s="71"/>
      <c r="I16">
        <v>182.74436967999901</v>
      </c>
      <c r="J16">
        <v>164.14375588999999</v>
      </c>
      <c r="K16">
        <v>167.2816186</v>
      </c>
      <c r="L16">
        <v>160.30110596</v>
      </c>
      <c r="M16">
        <v>56.819730219999997</v>
      </c>
      <c r="N16">
        <v>92.126617049999993</v>
      </c>
      <c r="O16">
        <v>63.167758039999903</v>
      </c>
      <c r="P16">
        <v>239.52347393599999</v>
      </c>
      <c r="Q16">
        <v>138.71481390099899</v>
      </c>
      <c r="R16">
        <v>184.13687597999899</v>
      </c>
      <c r="S16">
        <v>187.62794520599999</v>
      </c>
      <c r="T16">
        <v>230.57943192100001</v>
      </c>
      <c r="U16">
        <v>136.42317559200001</v>
      </c>
      <c r="V16">
        <v>175.67547730000001</v>
      </c>
      <c r="W16">
        <v>190.40462374000001</v>
      </c>
      <c r="X16">
        <v>292.62380208100001</v>
      </c>
      <c r="Y16">
        <v>171.202963084</v>
      </c>
      <c r="Z16">
        <v>277.65278630399899</v>
      </c>
      <c r="AA16">
        <v>328.44970131700001</v>
      </c>
      <c r="AB16">
        <v>236.77238694499999</v>
      </c>
      <c r="AC16">
        <v>266.93271308300001</v>
      </c>
    </row>
    <row r="17" spans="1:29" x14ac:dyDescent="0.25">
      <c r="B17" s="71" t="s">
        <v>224</v>
      </c>
      <c r="C17" s="71"/>
      <c r="I17">
        <f t="shared" ref="I17:AC17" si="2">I16-I15</f>
        <v>133.09992148999902</v>
      </c>
      <c r="J17">
        <f t="shared" si="2"/>
        <v>112.67256974999999</v>
      </c>
      <c r="K17">
        <f t="shared" si="2"/>
        <v>107.18359535</v>
      </c>
      <c r="L17">
        <f t="shared" si="2"/>
        <v>118.63162184000001</v>
      </c>
      <c r="M17">
        <f t="shared" si="2"/>
        <v>37.658356866999995</v>
      </c>
      <c r="N17">
        <f t="shared" si="2"/>
        <v>70.31873766199999</v>
      </c>
      <c r="O17">
        <f t="shared" si="2"/>
        <v>40.989047209999903</v>
      </c>
      <c r="P17">
        <f t="shared" si="2"/>
        <v>188.43249626000008</v>
      </c>
      <c r="Q17">
        <f t="shared" si="2"/>
        <v>98.552106419998992</v>
      </c>
      <c r="R17">
        <f t="shared" si="2"/>
        <v>138.70943028999898</v>
      </c>
      <c r="S17">
        <f t="shared" si="2"/>
        <v>143.60888421999999</v>
      </c>
      <c r="T17">
        <f t="shared" si="2"/>
        <v>164.75904634</v>
      </c>
      <c r="U17">
        <f t="shared" si="2"/>
        <v>117.17943220500001</v>
      </c>
      <c r="V17">
        <f t="shared" si="2"/>
        <v>145.62297507</v>
      </c>
      <c r="W17">
        <f t="shared" si="2"/>
        <v>147.17446446000011</v>
      </c>
      <c r="X17">
        <f t="shared" si="2"/>
        <v>223.23141827000001</v>
      </c>
      <c r="Y17">
        <f t="shared" si="2"/>
        <v>138.16384841000001</v>
      </c>
      <c r="Z17">
        <f t="shared" si="2"/>
        <v>211.90712810999901</v>
      </c>
      <c r="AA17">
        <f t="shared" si="2"/>
        <v>250.60093584000001</v>
      </c>
      <c r="AB17">
        <f t="shared" si="2"/>
        <v>191.82399289</v>
      </c>
      <c r="AC17">
        <f t="shared" si="2"/>
        <v>196.25452932000013</v>
      </c>
    </row>
    <row r="18" spans="1:29" x14ac:dyDescent="0.25">
      <c r="A18" t="s">
        <v>174</v>
      </c>
      <c r="B18" s="71" t="s">
        <v>221</v>
      </c>
      <c r="C18" s="71"/>
      <c r="I18">
        <v>128.63161002999999</v>
      </c>
      <c r="J18">
        <v>122.85287697</v>
      </c>
      <c r="K18">
        <v>101.18939716</v>
      </c>
      <c r="L18">
        <v>103.23914450999899</v>
      </c>
      <c r="M18">
        <v>137.59231227999999</v>
      </c>
      <c r="N18">
        <v>115.18598655</v>
      </c>
      <c r="O18">
        <v>115.29581751000001</v>
      </c>
      <c r="P18">
        <v>130.28161804999999</v>
      </c>
      <c r="Q18">
        <v>110.39872554999999</v>
      </c>
      <c r="R18">
        <v>70.117330949999996</v>
      </c>
      <c r="S18">
        <v>109.581888519999</v>
      </c>
      <c r="T18">
        <v>111.00471623999999</v>
      </c>
      <c r="U18">
        <v>145.48946684000001</v>
      </c>
      <c r="V18">
        <v>204.44430041000001</v>
      </c>
      <c r="W18">
        <v>114.96266315</v>
      </c>
      <c r="X18">
        <v>103.05479004999999</v>
      </c>
      <c r="Y18">
        <v>85.388737339999906</v>
      </c>
      <c r="Z18">
        <v>95.033290179999995</v>
      </c>
      <c r="AA18">
        <v>132.59922230000001</v>
      </c>
      <c r="AB18">
        <v>179.38139358000001</v>
      </c>
      <c r="AC18">
        <v>135.76786175999999</v>
      </c>
    </row>
    <row r="19" spans="1:29" x14ac:dyDescent="0.25">
      <c r="B19" s="71" t="s">
        <v>222</v>
      </c>
      <c r="C19" s="71"/>
      <c r="H19">
        <f>I18</f>
        <v>128.63161002999999</v>
      </c>
      <c r="I19">
        <v>58.795412389999903</v>
      </c>
      <c r="J19">
        <v>66.902243100000007</v>
      </c>
      <c r="K19">
        <v>57.005650459999998</v>
      </c>
      <c r="L19">
        <v>49.923004259999999</v>
      </c>
      <c r="M19">
        <v>71.658547679999998</v>
      </c>
      <c r="N19">
        <v>55.402982369999997</v>
      </c>
      <c r="O19">
        <v>61.388439499999997</v>
      </c>
      <c r="P19">
        <v>34.144185139000001</v>
      </c>
      <c r="Q19">
        <v>28.703494238999902</v>
      </c>
      <c r="R19">
        <v>28.714971260999999</v>
      </c>
      <c r="S19">
        <v>29.636534417</v>
      </c>
      <c r="T19">
        <v>36.864768869999999</v>
      </c>
      <c r="U19">
        <v>33.181033509999999</v>
      </c>
      <c r="V19">
        <v>46.177043679999997</v>
      </c>
      <c r="W19">
        <v>29.128726390000001</v>
      </c>
      <c r="X19">
        <v>34.069983200000003</v>
      </c>
      <c r="Y19">
        <v>32.230670590000003</v>
      </c>
      <c r="Z19">
        <v>51.64735108</v>
      </c>
      <c r="AA19">
        <v>58.9193864</v>
      </c>
      <c r="AB19">
        <v>80.423827959999997</v>
      </c>
      <c r="AC19">
        <v>53.88861541</v>
      </c>
    </row>
    <row r="20" spans="1:29" x14ac:dyDescent="0.25">
      <c r="B20" s="71" t="s">
        <v>223</v>
      </c>
      <c r="C20" s="71"/>
      <c r="I20">
        <v>182.33434632999999</v>
      </c>
      <c r="J20">
        <v>181.18651337</v>
      </c>
      <c r="K20">
        <v>169.56377284999999</v>
      </c>
      <c r="L20">
        <v>178.08386686999901</v>
      </c>
      <c r="M20">
        <v>195.44226418</v>
      </c>
      <c r="N20">
        <v>160.70687139</v>
      </c>
      <c r="O20">
        <v>175.2293292</v>
      </c>
      <c r="P20">
        <v>206.11264854999999</v>
      </c>
      <c r="Q20">
        <v>194.72146536</v>
      </c>
      <c r="R20">
        <v>164.69401933999899</v>
      </c>
      <c r="S20">
        <v>181.52626466999999</v>
      </c>
      <c r="T20">
        <v>231.03116649</v>
      </c>
      <c r="U20">
        <v>289.22268714000001</v>
      </c>
      <c r="V20">
        <v>511.77039391</v>
      </c>
      <c r="W20">
        <v>316.74303171000003</v>
      </c>
      <c r="X20">
        <v>169.92539006000001</v>
      </c>
      <c r="Y20">
        <v>149.20908935</v>
      </c>
      <c r="Z20">
        <v>156.77015083999899</v>
      </c>
      <c r="AA20">
        <v>222.35671400000001</v>
      </c>
      <c r="AB20">
        <v>369.525798379999</v>
      </c>
      <c r="AC20">
        <v>271.33516606000001</v>
      </c>
    </row>
    <row r="21" spans="1:29" x14ac:dyDescent="0.25">
      <c r="B21" s="71" t="s">
        <v>224</v>
      </c>
      <c r="C21" s="71"/>
      <c r="I21">
        <f t="shared" ref="I21:AC21" si="3">I20-I19</f>
        <v>123.53893394000008</v>
      </c>
      <c r="J21">
        <f t="shared" si="3"/>
        <v>114.28427026999999</v>
      </c>
      <c r="K21">
        <f t="shared" si="3"/>
        <v>112.55812238999999</v>
      </c>
      <c r="L21">
        <f t="shared" si="3"/>
        <v>128.16086260999901</v>
      </c>
      <c r="M21">
        <f t="shared" si="3"/>
        <v>123.7837165</v>
      </c>
      <c r="N21">
        <f t="shared" si="3"/>
        <v>105.30388902000001</v>
      </c>
      <c r="O21">
        <f t="shared" si="3"/>
        <v>113.84088969999999</v>
      </c>
      <c r="P21">
        <f t="shared" si="3"/>
        <v>171.96846341099999</v>
      </c>
      <c r="Q21">
        <f t="shared" si="3"/>
        <v>166.0179711210001</v>
      </c>
      <c r="R21">
        <f t="shared" si="3"/>
        <v>135.979048078999</v>
      </c>
      <c r="S21">
        <f t="shared" si="3"/>
        <v>151.88973025299998</v>
      </c>
      <c r="T21">
        <f t="shared" si="3"/>
        <v>194.16639762</v>
      </c>
      <c r="U21">
        <f t="shared" si="3"/>
        <v>256.04165362999998</v>
      </c>
      <c r="V21">
        <f t="shared" si="3"/>
        <v>465.59335023</v>
      </c>
      <c r="W21">
        <f t="shared" si="3"/>
        <v>287.61430532000003</v>
      </c>
      <c r="X21">
        <f t="shared" si="3"/>
        <v>135.85540686000002</v>
      </c>
      <c r="Y21">
        <f t="shared" si="3"/>
        <v>116.97841876</v>
      </c>
      <c r="Z21">
        <f t="shared" si="3"/>
        <v>105.122799759999</v>
      </c>
      <c r="AA21">
        <f t="shared" si="3"/>
        <v>163.4373276</v>
      </c>
      <c r="AB21">
        <f t="shared" si="3"/>
        <v>289.10197041999902</v>
      </c>
      <c r="AC21">
        <f t="shared" si="3"/>
        <v>217.44655065000001</v>
      </c>
    </row>
    <row r="22" spans="1:29" x14ac:dyDescent="0.25">
      <c r="A22" t="s">
        <v>175</v>
      </c>
      <c r="B22" s="71" t="s">
        <v>221</v>
      </c>
      <c r="C22" s="71"/>
      <c r="I22">
        <v>131.40638680999999</v>
      </c>
      <c r="J22">
        <v>132.60799019999999</v>
      </c>
      <c r="K22">
        <v>117.9981063</v>
      </c>
      <c r="L22">
        <v>133.33348189</v>
      </c>
      <c r="M22">
        <v>136.78862894</v>
      </c>
      <c r="N22">
        <v>134.98238398000001</v>
      </c>
      <c r="O22">
        <v>151.63646123000001</v>
      </c>
      <c r="P22">
        <v>135.81284642</v>
      </c>
      <c r="Q22">
        <v>118.8201246</v>
      </c>
      <c r="R22">
        <v>123.15843973</v>
      </c>
      <c r="S22">
        <v>150.11861352</v>
      </c>
      <c r="T22">
        <v>129.47299708</v>
      </c>
      <c r="U22">
        <v>131.5164959</v>
      </c>
      <c r="V22">
        <v>117.09446389999999</v>
      </c>
      <c r="W22">
        <v>119.87486329999901</v>
      </c>
      <c r="X22">
        <v>124.07154771</v>
      </c>
      <c r="Y22">
        <v>155.97508851000001</v>
      </c>
      <c r="Z22">
        <v>114.38640015999999</v>
      </c>
      <c r="AA22">
        <v>113.13335757999999</v>
      </c>
      <c r="AB22">
        <v>110.88471842</v>
      </c>
      <c r="AC22">
        <v>97.278997849999996</v>
      </c>
    </row>
    <row r="23" spans="1:29" x14ac:dyDescent="0.25">
      <c r="B23" s="71" t="s">
        <v>222</v>
      </c>
      <c r="C23" s="71"/>
      <c r="H23">
        <f>I22</f>
        <v>131.40638680999999</v>
      </c>
      <c r="I23">
        <v>74.609403369999995</v>
      </c>
      <c r="J23">
        <v>88.071220269999998</v>
      </c>
      <c r="K23">
        <v>84.315462199999999</v>
      </c>
      <c r="L23">
        <v>62.391739569999999</v>
      </c>
      <c r="M23">
        <v>66.640300929999995</v>
      </c>
      <c r="N23">
        <v>56.566090349999897</v>
      </c>
      <c r="O23">
        <v>84.947349239999994</v>
      </c>
      <c r="P23">
        <v>48.151319110000003</v>
      </c>
      <c r="Q23">
        <v>46.079924300000002</v>
      </c>
      <c r="R23">
        <v>48.799555519999998</v>
      </c>
      <c r="S23">
        <v>48.746496090000001</v>
      </c>
      <c r="T23">
        <v>44.516747520000003</v>
      </c>
      <c r="U23">
        <v>24.77371145</v>
      </c>
      <c r="V23">
        <v>14.87967819</v>
      </c>
      <c r="W23">
        <v>30.0941671</v>
      </c>
      <c r="X23">
        <v>51.496778569999996</v>
      </c>
      <c r="Y23">
        <v>48.840340569999903</v>
      </c>
      <c r="Z23">
        <v>55.981847279999997</v>
      </c>
      <c r="AA23">
        <v>33.186242710000002</v>
      </c>
      <c r="AB23">
        <v>32.640481936</v>
      </c>
      <c r="AC23">
        <v>38.272528909999998</v>
      </c>
    </row>
    <row r="24" spans="1:29" x14ac:dyDescent="0.25">
      <c r="B24" s="71" t="s">
        <v>223</v>
      </c>
      <c r="C24" s="71"/>
      <c r="I24">
        <v>179.89916940999899</v>
      </c>
      <c r="J24">
        <v>181.2105664</v>
      </c>
      <c r="K24">
        <v>171.14500466000001</v>
      </c>
      <c r="L24">
        <v>208.34766479000001</v>
      </c>
      <c r="M24">
        <v>206.07088053999999</v>
      </c>
      <c r="N24">
        <v>189.61391757999999</v>
      </c>
      <c r="O24">
        <v>203.56192683</v>
      </c>
      <c r="P24">
        <v>238.02917601999999</v>
      </c>
      <c r="Q24">
        <v>190.76225750999899</v>
      </c>
      <c r="R24">
        <v>260.84561751000001</v>
      </c>
      <c r="S24">
        <v>232.72513092</v>
      </c>
      <c r="T24">
        <v>221.36381987999999</v>
      </c>
      <c r="U24">
        <v>294.93361820000001</v>
      </c>
      <c r="V24">
        <v>192.91454580000001</v>
      </c>
      <c r="W24">
        <v>230.2077286</v>
      </c>
      <c r="X24">
        <v>186.06264630999999</v>
      </c>
      <c r="Y24">
        <v>329.709503409999</v>
      </c>
      <c r="Z24">
        <v>194.82842669999999</v>
      </c>
      <c r="AA24">
        <v>201.40586683999999</v>
      </c>
      <c r="AB24">
        <v>264.29303757000002</v>
      </c>
      <c r="AC24">
        <v>207.41039433</v>
      </c>
    </row>
    <row r="25" spans="1:29" x14ac:dyDescent="0.25">
      <c r="B25" s="71" t="s">
        <v>224</v>
      </c>
      <c r="C25" s="71"/>
      <c r="I25">
        <f t="shared" ref="I25:AC25" si="4">I24-I23</f>
        <v>105.28976603999899</v>
      </c>
      <c r="J25">
        <f t="shared" si="4"/>
        <v>93.139346130000007</v>
      </c>
      <c r="K25">
        <f t="shared" si="4"/>
        <v>86.829542460000013</v>
      </c>
      <c r="L25">
        <f t="shared" si="4"/>
        <v>145.95592522000001</v>
      </c>
      <c r="M25">
        <f t="shared" si="4"/>
        <v>139.43057961</v>
      </c>
      <c r="N25">
        <f t="shared" si="4"/>
        <v>133.04782723000011</v>
      </c>
      <c r="O25">
        <f t="shared" si="4"/>
        <v>118.61457759000001</v>
      </c>
      <c r="P25">
        <f t="shared" si="4"/>
        <v>189.87785690999999</v>
      </c>
      <c r="Q25">
        <f t="shared" si="4"/>
        <v>144.682333209999</v>
      </c>
      <c r="R25">
        <f t="shared" si="4"/>
        <v>212.04606199</v>
      </c>
      <c r="S25">
        <f t="shared" si="4"/>
        <v>183.97863483</v>
      </c>
      <c r="T25">
        <f t="shared" si="4"/>
        <v>176.84707236</v>
      </c>
      <c r="U25">
        <f t="shared" si="4"/>
        <v>270.15990675</v>
      </c>
      <c r="V25">
        <f t="shared" si="4"/>
        <v>178.03486761000002</v>
      </c>
      <c r="W25">
        <f t="shared" si="4"/>
        <v>200.1135615</v>
      </c>
      <c r="X25">
        <f t="shared" si="4"/>
        <v>134.56586773999999</v>
      </c>
      <c r="Y25">
        <f t="shared" si="4"/>
        <v>280.86916283999909</v>
      </c>
      <c r="Z25">
        <f t="shared" si="4"/>
        <v>138.84657942000001</v>
      </c>
      <c r="AA25">
        <f t="shared" si="4"/>
        <v>168.21962413</v>
      </c>
      <c r="AB25">
        <f t="shared" si="4"/>
        <v>231.65255563400001</v>
      </c>
      <c r="AC25">
        <f t="shared" si="4"/>
        <v>169.13786542</v>
      </c>
    </row>
  </sheetData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4BE2C5-EBDC-4D10-95F7-D0DDFFEB9E6C}">
  <dimension ref="A1:K9"/>
  <sheetViews>
    <sheetView workbookViewId="0"/>
  </sheetViews>
  <sheetFormatPr defaultRowHeight="15" x14ac:dyDescent="0.25"/>
  <cols>
    <col min="1" max="1" width="26" bestFit="1" customWidth="1"/>
    <col min="2" max="5" width="10.7109375" customWidth="1"/>
    <col min="6" max="6" width="19.42578125" bestFit="1" customWidth="1"/>
    <col min="7" max="10" width="10.7109375" customWidth="1"/>
  </cols>
  <sheetData>
    <row r="1" spans="1:11" x14ac:dyDescent="0.25">
      <c r="A1" s="48" t="s">
        <v>58</v>
      </c>
    </row>
    <row r="2" spans="1:11" x14ac:dyDescent="0.25">
      <c r="A2" t="s">
        <v>98</v>
      </c>
      <c r="B2" s="3" t="s">
        <v>225</v>
      </c>
    </row>
    <row r="3" spans="1:11" x14ac:dyDescent="0.25">
      <c r="A3" t="s">
        <v>99</v>
      </c>
      <c r="B3" s="3" t="s">
        <v>226</v>
      </c>
    </row>
    <row r="4" spans="1:11" x14ac:dyDescent="0.25">
      <c r="A4" s="1" t="s">
        <v>168</v>
      </c>
      <c r="B4" s="1" t="s">
        <v>150</v>
      </c>
      <c r="C4" s="1" t="s">
        <v>159</v>
      </c>
      <c r="D4" s="1" t="s">
        <v>155</v>
      </c>
      <c r="E4" s="1" t="s">
        <v>151</v>
      </c>
      <c r="F4" s="1" t="s">
        <v>157</v>
      </c>
      <c r="G4" s="1" t="s">
        <v>153</v>
      </c>
      <c r="H4" s="1" t="s">
        <v>152</v>
      </c>
      <c r="I4" s="1" t="s">
        <v>156</v>
      </c>
      <c r="J4" s="1" t="s">
        <v>158</v>
      </c>
    </row>
    <row r="5" spans="1:11" x14ac:dyDescent="0.25">
      <c r="A5" s="9" t="s">
        <v>171</v>
      </c>
      <c r="B5" s="11">
        <v>4007.953493</v>
      </c>
      <c r="C5" s="11">
        <v>2195.1791269999999</v>
      </c>
      <c r="D5" s="11">
        <v>961.42125009999995</v>
      </c>
      <c r="E5" s="11">
        <v>2963.8087139999998</v>
      </c>
      <c r="F5" s="11">
        <v>157.416652</v>
      </c>
      <c r="G5" s="11">
        <v>0</v>
      </c>
      <c r="H5" s="11">
        <v>6673.4243640000004</v>
      </c>
      <c r="I5" s="11">
        <v>0</v>
      </c>
      <c r="J5" s="11">
        <v>996.02355250000005</v>
      </c>
      <c r="K5" s="8">
        <f>SUM(B5:J5)</f>
        <v>17955.2271526</v>
      </c>
    </row>
    <row r="6" spans="1:11" x14ac:dyDescent="0.25">
      <c r="A6" s="9" t="s">
        <v>172</v>
      </c>
      <c r="B6" s="11">
        <v>5272.0798335130503</v>
      </c>
      <c r="C6" s="11">
        <v>1984.28859009043</v>
      </c>
      <c r="D6" s="11">
        <v>557.19946906257201</v>
      </c>
      <c r="E6" s="11">
        <v>3565.7750523110499</v>
      </c>
      <c r="F6" s="11">
        <v>110.469546595211</v>
      </c>
      <c r="G6" s="11">
        <v>0</v>
      </c>
      <c r="H6" s="11">
        <v>8278.3336853505607</v>
      </c>
      <c r="I6" s="11">
        <v>0</v>
      </c>
      <c r="J6" s="11">
        <v>711.67115706054199</v>
      </c>
      <c r="K6" s="8">
        <f t="shared" ref="K6:K9" si="0">SUM(B6:J6)</f>
        <v>20479.817333983417</v>
      </c>
    </row>
    <row r="7" spans="1:11" x14ac:dyDescent="0.25">
      <c r="A7" s="9" t="s">
        <v>173</v>
      </c>
      <c r="B7" s="11">
        <v>3925.9912370000002</v>
      </c>
      <c r="C7" s="11">
        <v>3311.8436059999999</v>
      </c>
      <c r="D7" s="11">
        <v>1285.8507010000001</v>
      </c>
      <c r="E7" s="11">
        <v>3746.5623519999999</v>
      </c>
      <c r="F7" s="11">
        <v>695.73522109999999</v>
      </c>
      <c r="G7" s="11">
        <v>4579.6878290000004</v>
      </c>
      <c r="H7" s="11">
        <v>6460.116712</v>
      </c>
      <c r="I7" s="11">
        <v>0</v>
      </c>
      <c r="J7" s="11">
        <v>0</v>
      </c>
      <c r="K7" s="8">
        <f t="shared" si="0"/>
        <v>24005.787658099998</v>
      </c>
    </row>
    <row r="8" spans="1:11" x14ac:dyDescent="0.25">
      <c r="A8" s="9" t="s">
        <v>174</v>
      </c>
      <c r="B8" s="11">
        <v>2982.570858</v>
      </c>
      <c r="C8" s="11">
        <v>3695.1047990000002</v>
      </c>
      <c r="D8" s="11">
        <v>1907.000053</v>
      </c>
      <c r="E8" s="11">
        <v>5953.3485689999998</v>
      </c>
      <c r="F8" s="11">
        <v>251.13893039999999</v>
      </c>
      <c r="G8" s="11">
        <v>3868.1892480000001</v>
      </c>
      <c r="H8" s="11">
        <v>7591.6095930000001</v>
      </c>
      <c r="I8" s="11">
        <v>4398.3793969999997</v>
      </c>
      <c r="J8" s="11">
        <v>294.35259689999998</v>
      </c>
      <c r="K8" s="8">
        <f t="shared" si="0"/>
        <v>30941.694044300002</v>
      </c>
    </row>
    <row r="9" spans="1:11" x14ac:dyDescent="0.25">
      <c r="A9" s="9" t="s">
        <v>175</v>
      </c>
      <c r="B9" s="11">
        <v>2189.8637220000001</v>
      </c>
      <c r="C9" s="11">
        <v>2043.914579</v>
      </c>
      <c r="D9" s="11">
        <v>632.97432890000005</v>
      </c>
      <c r="E9" s="11">
        <v>1665.0705049999999</v>
      </c>
      <c r="F9" s="11">
        <v>279.36165490000002</v>
      </c>
      <c r="G9" s="11">
        <v>0</v>
      </c>
      <c r="H9" s="11">
        <v>4633.8704879999996</v>
      </c>
      <c r="I9" s="11">
        <v>0</v>
      </c>
      <c r="J9" s="11">
        <v>0</v>
      </c>
      <c r="K9" s="8">
        <f t="shared" si="0"/>
        <v>11445.055277799998</v>
      </c>
    </row>
  </sheetData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4A0B3E-DF8C-4E0F-A56D-9AEA51830C2A}">
  <sheetPr codeName="Sheet2"/>
  <dimension ref="A1:T87"/>
  <sheetViews>
    <sheetView zoomScale="90" zoomScaleNormal="90" workbookViewId="0">
      <selection activeCell="Q61" sqref="Q61"/>
    </sheetView>
  </sheetViews>
  <sheetFormatPr defaultRowHeight="15" x14ac:dyDescent="0.25"/>
  <cols>
    <col min="1" max="1" width="23.5703125" customWidth="1"/>
    <col min="2" max="2" width="16.28515625" bestFit="1" customWidth="1"/>
    <col min="3" max="3" width="18.28515625" bestFit="1" customWidth="1"/>
    <col min="4" max="4" width="17" bestFit="1" customWidth="1"/>
    <col min="5" max="5" width="16.28515625" bestFit="1" customWidth="1"/>
    <col min="6" max="6" width="19.42578125" bestFit="1" customWidth="1"/>
    <col min="8" max="8" width="18.7109375" bestFit="1" customWidth="1"/>
    <col min="9" max="9" width="16.28515625" bestFit="1" customWidth="1"/>
    <col min="10" max="10" width="18.28515625" bestFit="1" customWidth="1"/>
    <col min="11" max="11" width="17" bestFit="1" customWidth="1"/>
    <col min="12" max="12" width="16.28515625" bestFit="1" customWidth="1"/>
    <col min="13" max="13" width="19.42578125" bestFit="1" customWidth="1"/>
    <col min="15" max="15" width="24.5703125" bestFit="1" customWidth="1"/>
    <col min="16" max="16" width="16.28515625" bestFit="1" customWidth="1"/>
    <col min="17" max="17" width="18.28515625" bestFit="1" customWidth="1"/>
    <col min="18" max="18" width="17" bestFit="1" customWidth="1"/>
    <col min="19" max="19" width="16.28515625" bestFit="1" customWidth="1"/>
    <col min="20" max="20" width="19.42578125" bestFit="1" customWidth="1"/>
  </cols>
  <sheetData>
    <row r="1" spans="1:20" x14ac:dyDescent="0.25">
      <c r="A1" s="48" t="s">
        <v>280</v>
      </c>
      <c r="H1" s="48" t="s">
        <v>227</v>
      </c>
      <c r="O1" s="48" t="s">
        <v>281</v>
      </c>
    </row>
    <row r="2" spans="1:20" x14ac:dyDescent="0.25">
      <c r="A2" t="s">
        <v>98</v>
      </c>
      <c r="B2" t="s">
        <v>150</v>
      </c>
      <c r="H2" t="s">
        <v>98</v>
      </c>
      <c r="I2" t="s">
        <v>229</v>
      </c>
      <c r="O2" t="s">
        <v>98</v>
      </c>
      <c r="P2" t="s">
        <v>230</v>
      </c>
    </row>
    <row r="3" spans="1:20" x14ac:dyDescent="0.25">
      <c r="A3" t="s">
        <v>99</v>
      </c>
      <c r="B3" t="s">
        <v>231</v>
      </c>
      <c r="H3" t="s">
        <v>99</v>
      </c>
      <c r="I3" t="s">
        <v>231</v>
      </c>
      <c r="O3" t="s">
        <v>99</v>
      </c>
      <c r="P3" t="s">
        <v>232</v>
      </c>
    </row>
    <row r="4" spans="1:20" x14ac:dyDescent="0.25">
      <c r="A4" s="6" t="s">
        <v>70</v>
      </c>
      <c r="B4" s="6" t="s">
        <v>1</v>
      </c>
      <c r="C4" s="6" t="s">
        <v>2</v>
      </c>
      <c r="D4" s="6" t="s">
        <v>3</v>
      </c>
      <c r="E4" s="6" t="s">
        <v>4</v>
      </c>
      <c r="F4" s="6" t="s">
        <v>5</v>
      </c>
      <c r="H4" s="6" t="s">
        <v>70</v>
      </c>
      <c r="I4" s="6" t="s">
        <v>1</v>
      </c>
      <c r="J4" s="6" t="s">
        <v>2</v>
      </c>
      <c r="K4" s="6" t="s">
        <v>3</v>
      </c>
      <c r="L4" s="6" t="s">
        <v>4</v>
      </c>
      <c r="M4" s="6" t="s">
        <v>5</v>
      </c>
      <c r="N4" s="7"/>
      <c r="O4" s="6" t="s">
        <v>70</v>
      </c>
      <c r="P4" s="6" t="s">
        <v>1</v>
      </c>
      <c r="Q4" s="6" t="s">
        <v>2</v>
      </c>
      <c r="R4" s="6" t="s">
        <v>3</v>
      </c>
      <c r="S4" s="6" t="s">
        <v>4</v>
      </c>
      <c r="T4" s="6" t="s">
        <v>5</v>
      </c>
    </row>
    <row r="5" spans="1:20" x14ac:dyDescent="0.25">
      <c r="A5" s="7">
        <v>2025</v>
      </c>
      <c r="B5" s="8">
        <v>560.50906199999997</v>
      </c>
      <c r="C5" s="8">
        <v>560.50906199999997</v>
      </c>
      <c r="D5" s="8">
        <v>560.50906199999997</v>
      </c>
      <c r="E5" s="8">
        <v>560.50906199999997</v>
      </c>
      <c r="F5" s="8">
        <v>560.50906199999997</v>
      </c>
      <c r="H5" s="7">
        <v>2025</v>
      </c>
      <c r="I5" s="86">
        <v>54.928100997499989</v>
      </c>
      <c r="J5" s="86">
        <v>54.928100997499989</v>
      </c>
      <c r="K5" s="86">
        <v>54.928100997499989</v>
      </c>
      <c r="L5" s="86">
        <v>54.928100997499989</v>
      </c>
      <c r="M5" s="86">
        <v>54.928100997499989</v>
      </c>
      <c r="N5" s="7"/>
      <c r="O5" s="9">
        <v>2025</v>
      </c>
      <c r="P5" s="10">
        <v>0</v>
      </c>
      <c r="Q5" s="10">
        <v>0</v>
      </c>
      <c r="R5" s="10">
        <v>0</v>
      </c>
      <c r="S5" s="10">
        <v>0</v>
      </c>
      <c r="T5" s="10">
        <v>0</v>
      </c>
    </row>
    <row r="6" spans="1:20" x14ac:dyDescent="0.25">
      <c r="A6" s="7">
        <v>2026</v>
      </c>
      <c r="B6" s="8">
        <v>573.62571132583594</v>
      </c>
      <c r="C6" s="8">
        <v>623.43356116876078</v>
      </c>
      <c r="D6" s="8">
        <v>625.96979532420255</v>
      </c>
      <c r="E6" s="8">
        <v>604.81462653405379</v>
      </c>
      <c r="F6" s="8">
        <v>658.53542494788883</v>
      </c>
      <c r="H6" s="7">
        <v>2026</v>
      </c>
      <c r="I6" s="86">
        <v>58.868984695999998</v>
      </c>
      <c r="J6" s="86">
        <v>70.488519417499987</v>
      </c>
      <c r="K6" s="86">
        <v>71.117386196000027</v>
      </c>
      <c r="L6" s="86">
        <v>68.234272544000007</v>
      </c>
      <c r="M6" s="86">
        <v>72.717404486500001</v>
      </c>
      <c r="N6" s="7"/>
      <c r="O6" s="9">
        <v>2026</v>
      </c>
      <c r="P6" s="10">
        <v>0</v>
      </c>
      <c r="Q6" s="10">
        <v>0</v>
      </c>
      <c r="R6" s="10">
        <v>0</v>
      </c>
      <c r="S6" s="10">
        <v>0</v>
      </c>
      <c r="T6" s="10">
        <v>0</v>
      </c>
    </row>
    <row r="7" spans="1:20" x14ac:dyDescent="0.25">
      <c r="A7" s="7">
        <v>2027</v>
      </c>
      <c r="B7" s="8">
        <v>591.01940870640851</v>
      </c>
      <c r="C7" s="8">
        <v>695.18204039292436</v>
      </c>
      <c r="D7" s="8">
        <v>699.68536214687344</v>
      </c>
      <c r="E7" s="8">
        <v>652.64976664433243</v>
      </c>
      <c r="F7" s="8">
        <v>775.08004363543444</v>
      </c>
      <c r="H7" s="7">
        <v>2027</v>
      </c>
      <c r="I7" s="86">
        <v>64.106931012500013</v>
      </c>
      <c r="J7" s="86">
        <v>87.027655139999993</v>
      </c>
      <c r="K7" s="86">
        <v>88.093118900000007</v>
      </c>
      <c r="L7" s="86">
        <v>81.645774324000001</v>
      </c>
      <c r="M7" s="86">
        <v>91.997353083500002</v>
      </c>
      <c r="N7" s="7"/>
      <c r="O7" s="9">
        <v>2027</v>
      </c>
      <c r="P7" s="10">
        <v>0</v>
      </c>
      <c r="Q7" s="10">
        <v>0</v>
      </c>
      <c r="R7" s="10">
        <v>0</v>
      </c>
      <c r="S7" s="10">
        <v>0</v>
      </c>
      <c r="T7" s="10">
        <v>0</v>
      </c>
    </row>
    <row r="8" spans="1:20" x14ac:dyDescent="0.25">
      <c r="A8" s="7">
        <v>2028</v>
      </c>
      <c r="B8" s="8">
        <v>612.84851620581128</v>
      </c>
      <c r="C8" s="8">
        <v>776.00532512842972</v>
      </c>
      <c r="D8" s="8">
        <v>782.63956845928669</v>
      </c>
      <c r="E8" s="8">
        <v>704.29652796638425</v>
      </c>
      <c r="F8" s="8">
        <v>913.6938748198736</v>
      </c>
      <c r="H8" s="7">
        <v>2028</v>
      </c>
      <c r="I8" s="86">
        <v>70.693208995000006</v>
      </c>
      <c r="J8" s="86">
        <v>104.42417483200001</v>
      </c>
      <c r="K8" s="86">
        <v>105.92403426999998</v>
      </c>
      <c r="L8" s="86">
        <v>95.169266179000019</v>
      </c>
      <c r="M8" s="86">
        <v>113.034849385</v>
      </c>
      <c r="N8" s="7"/>
      <c r="O8" s="9">
        <v>2028</v>
      </c>
      <c r="P8" s="10">
        <v>0</v>
      </c>
      <c r="Q8" s="10">
        <v>0</v>
      </c>
      <c r="R8" s="10">
        <v>0</v>
      </c>
      <c r="S8" s="10">
        <v>0</v>
      </c>
      <c r="T8" s="10">
        <v>0</v>
      </c>
    </row>
    <row r="9" spans="1:20" x14ac:dyDescent="0.25">
      <c r="A9" s="7">
        <v>2029</v>
      </c>
      <c r="B9" s="8">
        <v>638.93422683129313</v>
      </c>
      <c r="C9" s="8">
        <v>866.52096130589678</v>
      </c>
      <c r="D9" s="8">
        <v>875.90177877341364</v>
      </c>
      <c r="E9" s="8">
        <v>760.09430287279974</v>
      </c>
      <c r="F9" s="8">
        <v>1078.269756285606</v>
      </c>
      <c r="H9" s="7">
        <v>2029</v>
      </c>
      <c r="I9" s="86">
        <v>78.578481677500022</v>
      </c>
      <c r="J9" s="86">
        <v>122.63396289749998</v>
      </c>
      <c r="K9" s="86">
        <v>126.493756385</v>
      </c>
      <c r="L9" s="86">
        <v>108.82071801750003</v>
      </c>
      <c r="M9" s="86">
        <v>137.44467694999997</v>
      </c>
      <c r="N9" s="7"/>
      <c r="O9" s="9">
        <v>2029</v>
      </c>
      <c r="P9" s="10">
        <v>0</v>
      </c>
      <c r="Q9" s="10">
        <v>0</v>
      </c>
      <c r="R9" s="10">
        <v>4.49798831492131E-3</v>
      </c>
      <c r="S9" s="10">
        <v>0</v>
      </c>
      <c r="T9" s="10">
        <v>0</v>
      </c>
    </row>
    <row r="10" spans="1:20" x14ac:dyDescent="0.25">
      <c r="A10" s="7">
        <v>2030</v>
      </c>
      <c r="B10" s="8">
        <v>668.8971716617624</v>
      </c>
      <c r="C10" s="8">
        <v>967.84690788951775</v>
      </c>
      <c r="D10" s="8">
        <v>980.66406842589276</v>
      </c>
      <c r="E10" s="8">
        <v>822.02278626606926</v>
      </c>
      <c r="F10" s="8">
        <v>1273.3624670217757</v>
      </c>
      <c r="H10" s="7">
        <v>2030</v>
      </c>
      <c r="I10" s="86">
        <v>87.646247079999995</v>
      </c>
      <c r="J10" s="86">
        <v>141.72427464</v>
      </c>
      <c r="K10" s="86">
        <v>151.47538367499996</v>
      </c>
      <c r="L10" s="86">
        <v>123.06584191499999</v>
      </c>
      <c r="M10" s="86">
        <v>166.48283551000003</v>
      </c>
      <c r="N10" s="7"/>
      <c r="O10" s="9">
        <v>2030</v>
      </c>
      <c r="P10" s="10">
        <v>0</v>
      </c>
      <c r="Q10" s="10">
        <v>0</v>
      </c>
      <c r="R10" s="10">
        <v>1.45124067131492E-2</v>
      </c>
      <c r="S10" s="10">
        <v>0</v>
      </c>
      <c r="T10" s="10">
        <v>0</v>
      </c>
    </row>
    <row r="11" spans="1:20" x14ac:dyDescent="0.25">
      <c r="A11" s="7">
        <v>2031</v>
      </c>
      <c r="B11" s="8">
        <v>701.98192116417806</v>
      </c>
      <c r="C11" s="8">
        <v>1081.2285639506063</v>
      </c>
      <c r="D11" s="8">
        <v>1098.1762693241469</v>
      </c>
      <c r="E11" s="8">
        <v>890.40810589217881</v>
      </c>
      <c r="F11" s="8">
        <v>1504.1752073582588</v>
      </c>
      <c r="H11" s="7">
        <v>2031</v>
      </c>
      <c r="I11" s="86">
        <v>97.68426718100001</v>
      </c>
      <c r="J11" s="86">
        <v>161.76635428000003</v>
      </c>
      <c r="K11" s="86">
        <v>183.41726048000004</v>
      </c>
      <c r="L11" s="86">
        <v>137.89598497000003</v>
      </c>
      <c r="M11" s="86">
        <v>200.93927564000001</v>
      </c>
      <c r="N11" s="7"/>
      <c r="O11" s="9">
        <v>2031</v>
      </c>
      <c r="P11" s="10">
        <v>0</v>
      </c>
      <c r="Q11" s="10">
        <v>0</v>
      </c>
      <c r="R11" s="10">
        <v>3.1183713914129801E-2</v>
      </c>
      <c r="S11" s="10">
        <v>0</v>
      </c>
      <c r="T11" s="10">
        <v>0</v>
      </c>
    </row>
    <row r="12" spans="1:20" x14ac:dyDescent="0.25">
      <c r="A12" s="7">
        <v>2032</v>
      </c>
      <c r="B12" s="8">
        <v>736.61702037596513</v>
      </c>
      <c r="C12" s="8">
        <v>1208.5599872152525</v>
      </c>
      <c r="D12" s="8">
        <v>1229.8819217108073</v>
      </c>
      <c r="E12" s="8">
        <v>965.71861809201118</v>
      </c>
      <c r="F12" s="8">
        <v>1776.8185666431107</v>
      </c>
      <c r="H12" s="7">
        <v>2032</v>
      </c>
      <c r="I12" s="86">
        <v>108.19880727100001</v>
      </c>
      <c r="J12" s="86">
        <v>183.41788491500003</v>
      </c>
      <c r="K12" s="86">
        <v>226.25448196500005</v>
      </c>
      <c r="L12" s="86">
        <v>153.337158405</v>
      </c>
      <c r="M12" s="86">
        <v>241.77360393500001</v>
      </c>
      <c r="N12" s="7"/>
      <c r="O12" s="9">
        <v>2032</v>
      </c>
      <c r="P12" s="10">
        <v>0</v>
      </c>
      <c r="Q12" s="10">
        <v>0</v>
      </c>
      <c r="R12" s="10">
        <v>5.5500976349554303E-2</v>
      </c>
      <c r="S12" s="10">
        <v>0</v>
      </c>
      <c r="T12" s="10">
        <v>0</v>
      </c>
    </row>
    <row r="13" spans="1:20" x14ac:dyDescent="0.25">
      <c r="A13" s="7">
        <v>2033</v>
      </c>
      <c r="B13" s="8">
        <v>772.88262505629859</v>
      </c>
      <c r="C13" s="8">
        <v>1351.4906724364723</v>
      </c>
      <c r="D13" s="8">
        <v>1377.3302073216771</v>
      </c>
      <c r="E13" s="8">
        <v>1048.4736198050196</v>
      </c>
      <c r="F13" s="8">
        <v>2098.4404019948424</v>
      </c>
      <c r="H13" s="7">
        <v>2033</v>
      </c>
      <c r="I13" s="86">
        <v>119.20571163400002</v>
      </c>
      <c r="J13" s="86">
        <v>208.98805626999999</v>
      </c>
      <c r="K13" s="86">
        <v>285.05980622499993</v>
      </c>
      <c r="L13" s="86">
        <v>169.42057984499999</v>
      </c>
      <c r="M13" s="86">
        <v>291.32577805</v>
      </c>
      <c r="N13" s="7"/>
      <c r="O13" s="9">
        <v>2033</v>
      </c>
      <c r="P13" s="10">
        <v>0</v>
      </c>
      <c r="Q13" s="10">
        <v>2.49202440417452E-3</v>
      </c>
      <c r="R13" s="10">
        <v>8.7925750745183495E-2</v>
      </c>
      <c r="S13" s="10">
        <v>0</v>
      </c>
      <c r="T13" s="10">
        <v>2.9687663774107202E-3</v>
      </c>
    </row>
    <row r="14" spans="1:20" x14ac:dyDescent="0.25">
      <c r="A14" s="7">
        <v>2034</v>
      </c>
      <c r="B14" s="8">
        <v>810.99016934763904</v>
      </c>
      <c r="C14" s="8">
        <v>1511.7667641139542</v>
      </c>
      <c r="D14" s="8">
        <v>1541.8672637396626</v>
      </c>
      <c r="E14" s="8">
        <v>1139.1930879489782</v>
      </c>
      <c r="F14" s="8">
        <v>2477.3870687098538</v>
      </c>
      <c r="H14" s="7">
        <v>2034</v>
      </c>
      <c r="I14" s="86">
        <v>130.77992070650004</v>
      </c>
      <c r="J14" s="86">
        <v>239.75106385000001</v>
      </c>
      <c r="K14" s="86">
        <v>363.78875129499994</v>
      </c>
      <c r="L14" s="86">
        <v>186.16879713</v>
      </c>
      <c r="M14" s="86">
        <v>351.85033104500002</v>
      </c>
      <c r="N14" s="7"/>
      <c r="O14" s="9">
        <v>2034</v>
      </c>
      <c r="P14" s="10">
        <v>0</v>
      </c>
      <c r="Q14" s="10">
        <v>8.1656239383467201E-3</v>
      </c>
      <c r="R14" s="10">
        <v>0.12802251415368399</v>
      </c>
      <c r="S14" s="10">
        <v>0</v>
      </c>
      <c r="T14" s="10">
        <v>9.7899677016451206E-3</v>
      </c>
    </row>
    <row r="15" spans="1:20" x14ac:dyDescent="0.25">
      <c r="A15" s="7">
        <v>2035</v>
      </c>
      <c r="B15" s="8">
        <v>851.03293948865269</v>
      </c>
      <c r="C15" s="8">
        <v>1691.3719508662014</v>
      </c>
      <c r="D15" s="8">
        <v>1725.1956939424454</v>
      </c>
      <c r="E15" s="8">
        <v>1237.663582735812</v>
      </c>
      <c r="F15" s="8">
        <v>2902.649869541659</v>
      </c>
      <c r="H15" s="7">
        <v>2035</v>
      </c>
      <c r="I15" s="86">
        <v>142.94241287999998</v>
      </c>
      <c r="J15" s="86">
        <v>277.49090497999998</v>
      </c>
      <c r="K15" s="86">
        <v>464.84472299000004</v>
      </c>
      <c r="L15" s="86">
        <v>207.33705553500002</v>
      </c>
      <c r="M15" s="86">
        <v>426.27926460499992</v>
      </c>
      <c r="N15" s="7"/>
      <c r="O15" s="9">
        <v>2035</v>
      </c>
      <c r="P15" s="10">
        <v>0</v>
      </c>
      <c r="Q15" s="10">
        <v>1.7833178510256498E-2</v>
      </c>
      <c r="R15" s="10">
        <v>0.17426976781459499</v>
      </c>
      <c r="S15" s="10">
        <v>3.68808107096298E-3</v>
      </c>
      <c r="T15" s="10">
        <v>2.1490233343830999E-2</v>
      </c>
    </row>
    <row r="16" spans="1:20" x14ac:dyDescent="0.25">
      <c r="A16" s="7">
        <v>2036</v>
      </c>
      <c r="B16" s="8">
        <v>893.10899615786229</v>
      </c>
      <c r="C16" s="8">
        <v>1890.5229169136087</v>
      </c>
      <c r="D16" s="8">
        <v>1929.4376748119989</v>
      </c>
      <c r="E16" s="8">
        <v>1344.1809385676679</v>
      </c>
      <c r="F16" s="8">
        <v>3310.4522054016575</v>
      </c>
      <c r="H16" s="7">
        <v>2036</v>
      </c>
      <c r="I16" s="86">
        <v>155.97093081000003</v>
      </c>
      <c r="J16" s="86">
        <v>324.10935717000001</v>
      </c>
      <c r="K16" s="86">
        <v>588.22703853999997</v>
      </c>
      <c r="L16" s="86">
        <v>235.23302012500005</v>
      </c>
      <c r="M16" s="86">
        <v>516.91148485999997</v>
      </c>
      <c r="N16" s="7"/>
      <c r="O16" s="9">
        <v>2036</v>
      </c>
      <c r="P16" s="10">
        <v>4.4967641132391903E-4</v>
      </c>
      <c r="Q16" s="10">
        <v>3.2367635371814897E-2</v>
      </c>
      <c r="R16" s="10">
        <v>0.224330392725959</v>
      </c>
      <c r="S16" s="10">
        <v>1.16021973841232E-2</v>
      </c>
      <c r="T16" s="10">
        <v>3.9165826654131597E-2</v>
      </c>
    </row>
    <row r="17" spans="1:20" x14ac:dyDescent="0.25">
      <c r="A17" s="7">
        <v>2037</v>
      </c>
      <c r="B17" s="8">
        <v>937.32141921476409</v>
      </c>
      <c r="C17" s="8">
        <v>2109.5658894965768</v>
      </c>
      <c r="D17" s="8">
        <v>2156.9533833964661</v>
      </c>
      <c r="E17" s="8">
        <v>1459.4010557270881</v>
      </c>
      <c r="F17" s="8">
        <v>3701.2196160442695</v>
      </c>
      <c r="H17" s="7">
        <v>2037</v>
      </c>
      <c r="I17" s="86">
        <v>169.928220455</v>
      </c>
      <c r="J17" s="86">
        <v>381.87599504499997</v>
      </c>
      <c r="K17" s="86">
        <v>731.18032906500002</v>
      </c>
      <c r="L17" s="86">
        <v>272.69805209000003</v>
      </c>
      <c r="M17" s="86">
        <v>625.27233408999996</v>
      </c>
      <c r="N17" s="7"/>
      <c r="O17" s="9">
        <v>2037</v>
      </c>
      <c r="P17" s="10">
        <v>1.5278120169765501E-3</v>
      </c>
      <c r="Q17" s="10">
        <v>5.2539384176824903E-2</v>
      </c>
      <c r="R17" s="10">
        <v>0.27554445784807202</v>
      </c>
      <c r="S17" s="10">
        <v>2.4220713141150998E-2</v>
      </c>
      <c r="T17" s="10">
        <v>6.3782496319429893E-2</v>
      </c>
    </row>
    <row r="18" spans="1:20" x14ac:dyDescent="0.25">
      <c r="A18" s="7">
        <v>2038</v>
      </c>
      <c r="B18" s="8">
        <v>983.7785649828453</v>
      </c>
      <c r="C18" s="8">
        <v>2329.1862687304706</v>
      </c>
      <c r="D18" s="8">
        <v>2410.380405246995</v>
      </c>
      <c r="E18" s="8">
        <v>1584.0335222618003</v>
      </c>
      <c r="F18" s="8">
        <v>4070.855936232967</v>
      </c>
      <c r="H18" s="7">
        <v>2038</v>
      </c>
      <c r="I18" s="86">
        <v>184.51308979500004</v>
      </c>
      <c r="J18" s="86">
        <v>453.77654211500004</v>
      </c>
      <c r="K18" s="86">
        <v>889.18339056999991</v>
      </c>
      <c r="L18" s="86">
        <v>322.92913501999999</v>
      </c>
      <c r="M18" s="86">
        <v>752.37908800499986</v>
      </c>
      <c r="N18" s="7"/>
      <c r="O18" s="9">
        <v>2038</v>
      </c>
      <c r="P18" s="10">
        <v>3.4878410174512598E-3</v>
      </c>
      <c r="Q18" s="10">
        <v>7.88243850788133E-2</v>
      </c>
      <c r="R18" s="10">
        <v>0.32558224058801999</v>
      </c>
      <c r="S18" s="10">
        <v>4.1817752399411302E-2</v>
      </c>
      <c r="T18" s="10">
        <v>9.5910647125011794E-2</v>
      </c>
    </row>
    <row r="19" spans="1:20" x14ac:dyDescent="0.25">
      <c r="A19" s="7">
        <v>2039</v>
      </c>
      <c r="B19" s="8">
        <v>1032.5943367168175</v>
      </c>
      <c r="C19" s="8">
        <v>2544.7056820624994</v>
      </c>
      <c r="D19" s="8">
        <v>2692.6508467752674</v>
      </c>
      <c r="E19" s="8">
        <v>1718.4635576881817</v>
      </c>
      <c r="F19" s="8">
        <v>4423.8504593348162</v>
      </c>
      <c r="H19" s="7">
        <v>2039</v>
      </c>
      <c r="I19" s="86">
        <v>200.05715573500001</v>
      </c>
      <c r="J19" s="86">
        <v>542.44045525499996</v>
      </c>
      <c r="K19" s="86">
        <v>1057.0919290249999</v>
      </c>
      <c r="L19" s="86">
        <v>388.80516166000001</v>
      </c>
      <c r="M19" s="86">
        <v>898.78631230999974</v>
      </c>
      <c r="N19" s="7"/>
      <c r="O19" s="9">
        <v>2039</v>
      </c>
      <c r="P19" s="10">
        <v>6.6730100458038902E-3</v>
      </c>
      <c r="Q19" s="10">
        <v>0.111135776041614</v>
      </c>
      <c r="R19" s="10">
        <v>0.37275457168842602</v>
      </c>
      <c r="S19" s="10">
        <v>6.4273964821659896E-2</v>
      </c>
      <c r="T19" s="10">
        <v>0.13543705963257499</v>
      </c>
    </row>
    <row r="20" spans="1:20" x14ac:dyDescent="0.25">
      <c r="A20" s="7">
        <v>2040</v>
      </c>
      <c r="B20" s="8">
        <v>1083.8884689293345</v>
      </c>
      <c r="C20" s="8">
        <v>2757.5809300663586</v>
      </c>
      <c r="D20" s="8">
        <v>3007.0302349817794</v>
      </c>
      <c r="E20" s="8">
        <v>1863.3239165500904</v>
      </c>
      <c r="F20" s="8">
        <v>4763.3388570832931</v>
      </c>
      <c r="H20" s="7">
        <v>2040</v>
      </c>
      <c r="I20" s="86">
        <v>217.0700487</v>
      </c>
      <c r="J20" s="86">
        <v>649.41400736000014</v>
      </c>
      <c r="K20" s="86">
        <v>1230.3543165399999</v>
      </c>
      <c r="L20" s="86">
        <v>472.37257871000008</v>
      </c>
      <c r="M20" s="86">
        <v>1054.96195392</v>
      </c>
      <c r="N20" s="7"/>
      <c r="O20" s="9">
        <v>2040</v>
      </c>
      <c r="P20" s="10">
        <v>1.1525525463227399E-2</v>
      </c>
      <c r="Q20" s="10">
        <v>0.14870944798042501</v>
      </c>
      <c r="R20" s="10">
        <v>0.41613042312387399</v>
      </c>
      <c r="S20" s="10">
        <v>9.0980665454163806E-2</v>
      </c>
      <c r="T20" s="10">
        <v>0.181381092988258</v>
      </c>
    </row>
    <row r="21" spans="1:20" x14ac:dyDescent="0.25">
      <c r="A21" s="7">
        <v>2041</v>
      </c>
      <c r="B21" s="8">
        <v>1137.7868262869908</v>
      </c>
      <c r="C21" s="8">
        <v>2968.4717103423391</v>
      </c>
      <c r="D21" s="8">
        <v>3354.047146675086</v>
      </c>
      <c r="E21" s="8">
        <v>2017.1384559643839</v>
      </c>
      <c r="F21" s="8">
        <v>5090.7999376533253</v>
      </c>
      <c r="H21" s="7">
        <v>2041</v>
      </c>
      <c r="I21" s="86">
        <v>236.27668348000003</v>
      </c>
      <c r="J21" s="86">
        <v>774.86605403999999</v>
      </c>
      <c r="K21" s="86">
        <v>1405.690720475</v>
      </c>
      <c r="L21" s="86">
        <v>574.26101141999993</v>
      </c>
      <c r="M21" s="86">
        <v>1220.7011790450003</v>
      </c>
      <c r="N21" s="7"/>
      <c r="O21" s="9">
        <v>2041</v>
      </c>
      <c r="P21" s="10">
        <v>1.85749517241518E-2</v>
      </c>
      <c r="Q21" s="10">
        <v>0.19017995972541901</v>
      </c>
      <c r="R21" s="10">
        <v>0.455406341435453</v>
      </c>
      <c r="S21" s="10">
        <v>0.120885863884058</v>
      </c>
      <c r="T21" s="10">
        <v>0.23200063089960901</v>
      </c>
    </row>
    <row r="22" spans="1:20" x14ac:dyDescent="0.25">
      <c r="A22" s="7">
        <v>2042</v>
      </c>
      <c r="B22" s="8">
        <v>1193.7547664044523</v>
      </c>
      <c r="C22" s="8">
        <v>3178.2801024250366</v>
      </c>
      <c r="D22" s="8">
        <v>3701.6342763392568</v>
      </c>
      <c r="E22" s="8">
        <v>2169.4739695506769</v>
      </c>
      <c r="F22" s="8">
        <v>5407.9727595230806</v>
      </c>
      <c r="H22" s="7">
        <v>2042</v>
      </c>
      <c r="I22" s="86">
        <v>258.62294012499996</v>
      </c>
      <c r="J22" s="86">
        <v>917.4957479599999</v>
      </c>
      <c r="K22" s="86">
        <v>1580.9251389949998</v>
      </c>
      <c r="L22" s="86">
        <v>693.46296800999994</v>
      </c>
      <c r="M22" s="86">
        <v>1394.5795998649999</v>
      </c>
      <c r="N22" s="7"/>
      <c r="O22" s="9">
        <v>2042</v>
      </c>
      <c r="P22" s="10">
        <v>2.8372887163930199E-2</v>
      </c>
      <c r="Q22" s="10">
        <v>0.23377051621116099</v>
      </c>
      <c r="R22" s="10">
        <v>0.49064366512095098</v>
      </c>
      <c r="S22" s="10">
        <v>0.15264540231045201</v>
      </c>
      <c r="T22" s="10">
        <v>0.28513326687920398</v>
      </c>
    </row>
    <row r="23" spans="1:20" x14ac:dyDescent="0.25">
      <c r="A23" s="7">
        <v>2043</v>
      </c>
      <c r="B23" s="8">
        <v>1251.8403935864767</v>
      </c>
      <c r="C23" s="8">
        <v>3388.2624743270439</v>
      </c>
      <c r="D23" s="8">
        <v>4051.4345366008311</v>
      </c>
      <c r="E23" s="8">
        <v>2320.5134590391121</v>
      </c>
      <c r="F23" s="8">
        <v>5717.195705111586</v>
      </c>
      <c r="H23" s="7">
        <v>2043</v>
      </c>
      <c r="I23" s="86">
        <v>285.24518325999998</v>
      </c>
      <c r="J23" s="86">
        <v>1071.4914925300002</v>
      </c>
      <c r="K23" s="86">
        <v>1755.2324557749998</v>
      </c>
      <c r="L23" s="86">
        <v>827.85976486000015</v>
      </c>
      <c r="M23" s="86">
        <v>1574.4158088900001</v>
      </c>
      <c r="N23" s="7"/>
      <c r="O23" s="9">
        <v>2043</v>
      </c>
      <c r="P23" s="10">
        <v>4.1401809058298197E-2</v>
      </c>
      <c r="Q23" s="10">
        <v>0.277770196082406</v>
      </c>
      <c r="R23" s="10">
        <v>0.52216944648902297</v>
      </c>
      <c r="S23" s="10">
        <v>0.18495097622206999</v>
      </c>
      <c r="T23" s="10">
        <v>0.33859336964164199</v>
      </c>
    </row>
    <row r="24" spans="1:20" x14ac:dyDescent="0.25">
      <c r="A24" s="7">
        <v>2044</v>
      </c>
      <c r="B24" s="8">
        <v>1312.0651170487934</v>
      </c>
      <c r="C24" s="8">
        <v>3594.524031252467</v>
      </c>
      <c r="D24" s="8">
        <v>4404.8354075135549</v>
      </c>
      <c r="E24" s="8">
        <v>2470.175347328397</v>
      </c>
      <c r="F24" s="8">
        <v>6019.5081853987203</v>
      </c>
      <c r="H24" s="7">
        <v>2044</v>
      </c>
      <c r="I24" s="86">
        <v>317.31373655499993</v>
      </c>
      <c r="J24" s="86">
        <v>1226.5148882550002</v>
      </c>
      <c r="K24" s="86">
        <v>1926.5783173600003</v>
      </c>
      <c r="L24" s="86">
        <v>966.74304186999996</v>
      </c>
      <c r="M24" s="86">
        <v>1753.898895885</v>
      </c>
      <c r="N24" s="7"/>
      <c r="O24" s="9">
        <v>2044</v>
      </c>
      <c r="P24" s="10">
        <v>5.7906854583696203E-2</v>
      </c>
      <c r="Q24" s="10">
        <v>0.31961871726047902</v>
      </c>
      <c r="R24" s="10">
        <v>0.55009821059067998</v>
      </c>
      <c r="S24" s="10">
        <v>0.21517070685350401</v>
      </c>
      <c r="T24" s="10">
        <v>0.38914677900905198</v>
      </c>
    </row>
    <row r="25" spans="1:20" x14ac:dyDescent="0.25">
      <c r="A25" s="7">
        <v>2045</v>
      </c>
      <c r="B25" s="8">
        <v>1374.1749797523107</v>
      </c>
      <c r="C25" s="8">
        <v>3795.9797902548335</v>
      </c>
      <c r="D25" s="8">
        <v>4754.8807946021479</v>
      </c>
      <c r="E25" s="8">
        <v>2618.8127350672767</v>
      </c>
      <c r="F25" s="8">
        <v>6317.5668968969667</v>
      </c>
      <c r="H25" s="7">
        <v>2045</v>
      </c>
      <c r="I25" s="86">
        <v>355.82483510500003</v>
      </c>
      <c r="J25" s="86">
        <v>1383.5692210250002</v>
      </c>
      <c r="K25" s="86">
        <v>2096.0512988099999</v>
      </c>
      <c r="L25" s="86">
        <v>1115.0552543249999</v>
      </c>
      <c r="M25" s="86">
        <v>1935.2564390949999</v>
      </c>
      <c r="N25" s="7"/>
      <c r="O25" s="9">
        <v>2045</v>
      </c>
      <c r="P25" s="10">
        <v>7.7774699542365405E-2</v>
      </c>
      <c r="Q25" s="10">
        <v>0.35987972800640999</v>
      </c>
      <c r="R25" s="10">
        <v>0.57526985108103301</v>
      </c>
      <c r="S25" s="10">
        <v>0.244513634329936</v>
      </c>
      <c r="T25" s="10">
        <v>0.43761828716872703</v>
      </c>
    </row>
    <row r="26" spans="1:20" x14ac:dyDescent="0.25">
      <c r="A26" s="7">
        <v>2046</v>
      </c>
      <c r="B26" s="8">
        <v>1438.1498132372992</v>
      </c>
      <c r="C26" s="8">
        <v>3992.6365039096509</v>
      </c>
      <c r="D26" s="8">
        <v>5095.8593109083367</v>
      </c>
      <c r="E26" s="8">
        <v>2766.3206935068351</v>
      </c>
      <c r="F26" s="8">
        <v>6612.4890621705481</v>
      </c>
      <c r="H26" s="7">
        <v>2046</v>
      </c>
      <c r="I26" s="86">
        <v>401.80681352999994</v>
      </c>
      <c r="J26" s="86">
        <v>1540.1170937549998</v>
      </c>
      <c r="K26" s="86">
        <v>2253.6718226600001</v>
      </c>
      <c r="L26" s="86">
        <v>1269.1521429000002</v>
      </c>
      <c r="M26" s="86">
        <v>2116.4785079349999</v>
      </c>
      <c r="N26" s="7"/>
      <c r="O26" s="9">
        <v>2046</v>
      </c>
      <c r="P26" s="10">
        <v>0.100479957996069</v>
      </c>
      <c r="Q26" s="10">
        <v>0.397822390240061</v>
      </c>
      <c r="R26" s="10">
        <v>0.59801602830297396</v>
      </c>
      <c r="S26" s="10">
        <v>0.27240485955561999</v>
      </c>
      <c r="T26" s="10">
        <v>0.48309114554608601</v>
      </c>
    </row>
    <row r="27" spans="1:20" x14ac:dyDescent="0.25">
      <c r="A27" s="7">
        <v>2047</v>
      </c>
      <c r="B27" s="8">
        <v>1503.8750090323015</v>
      </c>
      <c r="C27" s="8">
        <v>4185.0387680533868</v>
      </c>
      <c r="D27" s="8">
        <v>5428.0680622624905</v>
      </c>
      <c r="E27" s="8">
        <v>2912.8282957494766</v>
      </c>
      <c r="F27" s="8">
        <v>6905.6920055542487</v>
      </c>
      <c r="H27" s="7">
        <v>2047</v>
      </c>
      <c r="I27" s="86">
        <v>455.47278721500004</v>
      </c>
      <c r="J27" s="86">
        <v>1694.206681165</v>
      </c>
      <c r="K27" s="86">
        <v>2399.5350986150002</v>
      </c>
      <c r="L27" s="86">
        <v>1424.5801361400001</v>
      </c>
      <c r="M27" s="86">
        <v>2296.1746512</v>
      </c>
      <c r="N27" s="7"/>
      <c r="O27" s="9">
        <v>2047</v>
      </c>
      <c r="P27" s="10">
        <v>0.12515939864787201</v>
      </c>
      <c r="Q27" s="10">
        <v>0.43306624169378399</v>
      </c>
      <c r="R27" s="10">
        <v>0.618639254481402</v>
      </c>
      <c r="S27" s="10">
        <v>0.29853473819277399</v>
      </c>
      <c r="T27" s="10">
        <v>0.52510903399753095</v>
      </c>
    </row>
    <row r="28" spans="1:20" x14ac:dyDescent="0.25">
      <c r="A28" s="7">
        <v>2048</v>
      </c>
      <c r="B28" s="8">
        <v>1571.3914770137706</v>
      </c>
      <c r="C28" s="8">
        <v>4372.950306336872</v>
      </c>
      <c r="D28" s="8">
        <v>5751.881827296882</v>
      </c>
      <c r="E28" s="8">
        <v>3058.2336389146581</v>
      </c>
      <c r="F28" s="8">
        <v>7197.1312540847766</v>
      </c>
      <c r="H28" s="7">
        <v>2048</v>
      </c>
      <c r="I28" s="86">
        <v>516.39431657499995</v>
      </c>
      <c r="J28" s="86">
        <v>1844.3219804899998</v>
      </c>
      <c r="K28" s="86">
        <v>2534.3293541399999</v>
      </c>
      <c r="L28" s="86">
        <v>1579.6617638350001</v>
      </c>
      <c r="M28" s="86">
        <v>2473.1140643500003</v>
      </c>
      <c r="N28" s="7"/>
      <c r="O28" s="9">
        <v>2048</v>
      </c>
      <c r="P28" s="10">
        <v>0.15082374906947599</v>
      </c>
      <c r="Q28" s="10">
        <v>0.46552484203352501</v>
      </c>
      <c r="R28" s="10">
        <v>0.63742162122815704</v>
      </c>
      <c r="S28" s="10">
        <v>0.32280778334915999</v>
      </c>
      <c r="T28" s="10">
        <v>0.56355815178068203</v>
      </c>
    </row>
    <row r="29" spans="1:20" x14ac:dyDescent="0.25">
      <c r="A29" s="7">
        <v>2049</v>
      </c>
      <c r="B29" s="8">
        <v>1642.0547964861235</v>
      </c>
      <c r="C29" s="8">
        <v>4558.88192206446</v>
      </c>
      <c r="D29" s="8">
        <v>6066.7306413703709</v>
      </c>
      <c r="E29" s="8">
        <v>3201.2951424827029</v>
      </c>
      <c r="F29" s="8">
        <v>7490.7004874511731</v>
      </c>
      <c r="H29" s="7">
        <v>2049</v>
      </c>
      <c r="I29" s="86">
        <v>576.71203094500015</v>
      </c>
      <c r="J29" s="86">
        <v>1990.0588592900001</v>
      </c>
      <c r="K29" s="86">
        <v>2658.5128886950001</v>
      </c>
      <c r="L29" s="86">
        <v>1732.6662208199998</v>
      </c>
      <c r="M29" s="86">
        <v>2647.73945895</v>
      </c>
      <c r="N29" s="7"/>
      <c r="O29" s="9">
        <v>2049</v>
      </c>
      <c r="P29" s="10">
        <v>0.174028209187506</v>
      </c>
      <c r="Q29" s="10">
        <v>0.49526005536105</v>
      </c>
      <c r="R29" s="10">
        <v>0.65460036515210895</v>
      </c>
      <c r="S29" s="10">
        <v>0.34524550034990498</v>
      </c>
      <c r="T29" s="10">
        <v>0.59854131480172701</v>
      </c>
    </row>
    <row r="30" spans="1:20" x14ac:dyDescent="0.25">
      <c r="A30" s="7">
        <v>2050</v>
      </c>
      <c r="B30" s="8">
        <v>1717.5906720896608</v>
      </c>
      <c r="C30" s="8">
        <v>4747.1088251646161</v>
      </c>
      <c r="D30" s="8">
        <v>6374.5182317941017</v>
      </c>
      <c r="E30" s="8">
        <v>3343.048038556763</v>
      </c>
      <c r="F30" s="8">
        <v>7792.6006491281014</v>
      </c>
      <c r="H30" s="7">
        <v>2050</v>
      </c>
      <c r="I30" s="86">
        <v>642.41118883500019</v>
      </c>
      <c r="J30" s="86">
        <v>2131.8306002750001</v>
      </c>
      <c r="K30" s="86">
        <v>2773.054425835001</v>
      </c>
      <c r="L30" s="86">
        <v>1882.8838656149999</v>
      </c>
      <c r="M30" s="86">
        <v>2821.3839364999999</v>
      </c>
      <c r="N30" s="7"/>
      <c r="O30" s="9">
        <v>2050</v>
      </c>
      <c r="P30" s="88">
        <v>0.19720858269865599</v>
      </c>
      <c r="Q30" s="88">
        <v>0.52243590452032895</v>
      </c>
      <c r="R30" s="88">
        <v>0.67038127184713003</v>
      </c>
      <c r="S30" s="10">
        <v>0.36594600123803001</v>
      </c>
      <c r="T30" s="83">
        <v>0.63026453707878405</v>
      </c>
    </row>
    <row r="31" spans="1:20" x14ac:dyDescent="0.25">
      <c r="A31" s="7"/>
      <c r="B31" s="8"/>
      <c r="C31" s="8"/>
      <c r="D31" s="8"/>
      <c r="E31" s="8"/>
      <c r="F31" s="8"/>
      <c r="H31" s="7"/>
      <c r="I31" s="7"/>
      <c r="J31" s="7"/>
      <c r="K31" s="7"/>
      <c r="L31" s="7"/>
      <c r="M31" s="7"/>
      <c r="N31" s="7"/>
      <c r="O31" s="9"/>
      <c r="P31" s="10"/>
      <c r="Q31" s="10"/>
      <c r="R31" s="10"/>
      <c r="S31" s="10"/>
      <c r="T31" s="10"/>
    </row>
    <row r="32" spans="1:20" x14ac:dyDescent="0.25">
      <c r="A32" s="7"/>
      <c r="B32" s="8"/>
      <c r="C32" s="8"/>
      <c r="D32" s="8"/>
      <c r="E32" s="8"/>
      <c r="F32" s="8"/>
      <c r="H32" s="7"/>
      <c r="I32" s="7"/>
      <c r="J32" s="7"/>
      <c r="K32" s="7"/>
      <c r="L32" s="7"/>
      <c r="M32" s="7"/>
      <c r="N32" s="7"/>
      <c r="O32" s="9"/>
      <c r="P32" s="10"/>
      <c r="Q32" s="10"/>
      <c r="R32" s="10"/>
      <c r="S32" s="10"/>
      <c r="T32" s="10"/>
    </row>
    <row r="33" spans="1:20" x14ac:dyDescent="0.25">
      <c r="A33" s="7"/>
      <c r="B33" s="8"/>
      <c r="C33" s="8"/>
      <c r="D33" s="8"/>
      <c r="E33" s="8"/>
      <c r="F33" s="8"/>
      <c r="H33" s="7"/>
      <c r="I33" s="7"/>
      <c r="J33" s="7"/>
      <c r="K33" s="7"/>
      <c r="L33" s="7"/>
      <c r="M33" s="7"/>
      <c r="N33" s="7"/>
      <c r="O33" s="9"/>
      <c r="P33" s="10"/>
      <c r="Q33" s="10"/>
      <c r="R33" s="10"/>
      <c r="S33" s="10"/>
      <c r="T33" s="10"/>
    </row>
    <row r="34" spans="1:20" x14ac:dyDescent="0.25">
      <c r="A34" s="7"/>
      <c r="B34" s="8"/>
      <c r="C34" s="8"/>
      <c r="D34" s="8"/>
      <c r="E34" s="8"/>
      <c r="F34" s="8"/>
      <c r="H34" s="7"/>
      <c r="I34" s="7"/>
      <c r="J34" s="7"/>
      <c r="K34" s="7"/>
      <c r="L34" s="7"/>
      <c r="M34" s="7"/>
      <c r="N34" s="7"/>
      <c r="O34" s="9"/>
      <c r="P34" s="10"/>
      <c r="Q34" s="10"/>
      <c r="R34" s="10"/>
      <c r="S34" s="10"/>
      <c r="T34" s="10"/>
    </row>
    <row r="35" spans="1:20" x14ac:dyDescent="0.25">
      <c r="A35" s="7"/>
      <c r="B35" s="8"/>
      <c r="C35" s="8"/>
      <c r="D35" s="8"/>
      <c r="E35" s="8"/>
      <c r="F35" s="8"/>
      <c r="H35" s="7"/>
      <c r="I35" s="7"/>
      <c r="J35" s="7"/>
      <c r="K35" s="7"/>
      <c r="L35" s="7"/>
      <c r="M35" s="7"/>
      <c r="N35" s="7"/>
      <c r="O35" s="9"/>
      <c r="P35" s="10"/>
      <c r="Q35" s="10"/>
      <c r="R35" s="10"/>
      <c r="S35" s="10"/>
      <c r="T35" s="10"/>
    </row>
    <row r="36" spans="1:20" x14ac:dyDescent="0.25">
      <c r="A36" s="7"/>
      <c r="B36" s="8"/>
      <c r="C36" s="8"/>
      <c r="D36" s="8"/>
      <c r="E36" s="8"/>
      <c r="F36" s="8"/>
      <c r="H36" s="7"/>
      <c r="I36" s="7"/>
      <c r="J36" s="7"/>
      <c r="K36" s="7"/>
      <c r="L36" s="7"/>
      <c r="M36" s="7"/>
      <c r="N36" s="7"/>
      <c r="O36" s="9"/>
      <c r="P36" s="10"/>
      <c r="Q36" s="10"/>
      <c r="R36" s="10"/>
      <c r="S36" s="10"/>
      <c r="T36" s="10"/>
    </row>
    <row r="37" spans="1:20" x14ac:dyDescent="0.25">
      <c r="A37" s="7"/>
      <c r="B37" s="8"/>
      <c r="C37" s="8"/>
      <c r="D37" s="8"/>
      <c r="E37" s="8"/>
      <c r="F37" s="8"/>
      <c r="H37" s="7"/>
      <c r="I37" s="7"/>
      <c r="J37" s="7"/>
      <c r="K37" s="7"/>
      <c r="L37" s="7"/>
      <c r="M37" s="7"/>
      <c r="N37" s="7"/>
      <c r="O37" s="9"/>
      <c r="P37" s="10"/>
      <c r="Q37" s="10"/>
      <c r="R37" s="10"/>
      <c r="S37" s="10"/>
      <c r="T37" s="10"/>
    </row>
    <row r="38" spans="1:20" x14ac:dyDescent="0.25">
      <c r="A38" s="7"/>
      <c r="B38" s="8"/>
      <c r="C38" s="8"/>
      <c r="D38" s="8"/>
      <c r="E38" s="8"/>
      <c r="F38" s="8"/>
      <c r="H38" s="7"/>
      <c r="I38" s="7"/>
      <c r="J38" s="7"/>
      <c r="K38" s="7"/>
      <c r="L38" s="7"/>
      <c r="M38" s="7"/>
      <c r="N38" s="7"/>
      <c r="O38" s="9"/>
      <c r="P38" s="10"/>
      <c r="Q38" s="10"/>
      <c r="R38" s="10"/>
      <c r="S38" s="10"/>
      <c r="T38" s="10"/>
    </row>
    <row r="39" spans="1:20" x14ac:dyDescent="0.25">
      <c r="A39" s="7"/>
      <c r="B39" s="8"/>
      <c r="C39" s="8"/>
      <c r="D39" s="8"/>
      <c r="E39" s="8"/>
      <c r="F39" s="8"/>
      <c r="H39" s="7"/>
      <c r="I39" s="7"/>
      <c r="J39" s="7"/>
      <c r="K39" s="7"/>
      <c r="L39" s="7"/>
      <c r="M39" s="7"/>
      <c r="N39" s="7"/>
      <c r="O39" s="9"/>
      <c r="P39" s="10"/>
      <c r="Q39" s="10"/>
      <c r="R39" s="10"/>
      <c r="S39" s="10"/>
      <c r="T39" s="10"/>
    </row>
    <row r="40" spans="1:20" x14ac:dyDescent="0.25">
      <c r="A40" s="7"/>
      <c r="B40" s="8"/>
      <c r="C40" s="8"/>
      <c r="D40" s="8"/>
      <c r="E40" s="8"/>
      <c r="F40" s="8"/>
      <c r="H40" s="7"/>
      <c r="I40" s="7"/>
      <c r="J40" s="7"/>
      <c r="K40" s="7"/>
      <c r="L40" s="7"/>
      <c r="M40" s="7"/>
      <c r="N40" s="7"/>
      <c r="O40" s="9"/>
      <c r="P40" s="10"/>
      <c r="Q40" s="10"/>
      <c r="R40" s="10"/>
      <c r="S40" s="10"/>
      <c r="T40" s="10"/>
    </row>
    <row r="41" spans="1:20" x14ac:dyDescent="0.25">
      <c r="A41" s="7"/>
      <c r="B41" s="8"/>
      <c r="C41" s="8"/>
      <c r="D41" s="8"/>
      <c r="E41" s="8"/>
      <c r="F41" s="8"/>
      <c r="H41" s="7"/>
      <c r="I41" s="7"/>
      <c r="J41" s="7"/>
      <c r="K41" s="7"/>
      <c r="L41" s="7"/>
      <c r="M41" s="7"/>
      <c r="N41" s="7"/>
      <c r="O41" s="9"/>
      <c r="P41" s="10"/>
      <c r="Q41" s="10"/>
      <c r="R41" s="10"/>
      <c r="S41" s="10"/>
      <c r="T41" s="10"/>
    </row>
    <row r="42" spans="1:20" x14ac:dyDescent="0.25">
      <c r="A42" s="7"/>
      <c r="B42" s="8"/>
      <c r="C42" s="8"/>
      <c r="D42" s="8"/>
      <c r="E42" s="8"/>
      <c r="F42" s="8"/>
      <c r="H42" s="7"/>
      <c r="I42" s="7"/>
      <c r="J42" s="7"/>
      <c r="K42" s="7"/>
      <c r="L42" s="7"/>
      <c r="M42" s="7"/>
      <c r="N42" s="7"/>
      <c r="O42" s="9"/>
      <c r="P42" s="10"/>
      <c r="Q42" s="10"/>
      <c r="R42" s="10"/>
      <c r="S42" s="10"/>
      <c r="T42" s="10"/>
    </row>
    <row r="43" spans="1:20" x14ac:dyDescent="0.25">
      <c r="A43" s="7"/>
      <c r="B43" s="8"/>
      <c r="C43" s="8"/>
      <c r="D43" s="8"/>
      <c r="E43" s="8"/>
      <c r="F43" s="8"/>
      <c r="H43" s="7"/>
      <c r="I43" s="7"/>
      <c r="J43" s="7"/>
      <c r="K43" s="7"/>
      <c r="L43" s="7"/>
      <c r="M43" s="7"/>
      <c r="N43" s="7"/>
      <c r="O43" s="9"/>
      <c r="P43" s="10"/>
      <c r="Q43" s="10"/>
      <c r="R43" s="10"/>
      <c r="S43" s="10"/>
      <c r="T43" s="10"/>
    </row>
    <row r="44" spans="1:20" x14ac:dyDescent="0.25">
      <c r="A44" s="7"/>
      <c r="B44" s="8"/>
      <c r="C44" s="8"/>
      <c r="D44" s="8"/>
      <c r="E44" s="8"/>
      <c r="F44" s="8"/>
      <c r="H44" s="7"/>
      <c r="I44" s="7"/>
      <c r="J44" s="7"/>
      <c r="K44" s="7"/>
      <c r="L44" s="7"/>
      <c r="M44" s="7"/>
      <c r="N44" s="7"/>
      <c r="O44" s="9"/>
      <c r="P44" s="10"/>
      <c r="Q44" s="10"/>
      <c r="R44" s="10"/>
      <c r="S44" s="10"/>
      <c r="T44" s="10"/>
    </row>
    <row r="45" spans="1:20" x14ac:dyDescent="0.25">
      <c r="A45" s="7"/>
      <c r="B45" s="8"/>
      <c r="C45" s="8"/>
      <c r="D45" s="8"/>
      <c r="E45" s="8"/>
      <c r="F45" s="8"/>
      <c r="H45" s="7"/>
      <c r="I45" s="7"/>
      <c r="J45" s="7"/>
      <c r="K45" s="7"/>
      <c r="L45" s="7"/>
      <c r="M45" s="7"/>
      <c r="N45" s="7"/>
      <c r="O45" s="9"/>
      <c r="P45" s="10"/>
      <c r="Q45" s="10"/>
      <c r="R45" s="10"/>
      <c r="S45" s="10"/>
      <c r="T45" s="10"/>
    </row>
    <row r="46" spans="1:20" x14ac:dyDescent="0.25">
      <c r="A46" s="7"/>
      <c r="B46" s="8"/>
      <c r="C46" s="8"/>
      <c r="D46" s="8"/>
      <c r="E46" s="8"/>
      <c r="F46" s="8"/>
      <c r="H46" s="7"/>
      <c r="I46" s="7"/>
      <c r="J46" s="7"/>
      <c r="K46" s="7"/>
      <c r="L46" s="7"/>
      <c r="M46" s="7"/>
      <c r="N46" s="7"/>
      <c r="O46" s="9"/>
      <c r="P46" s="10"/>
      <c r="Q46" s="10"/>
      <c r="R46" s="10"/>
      <c r="S46" s="10"/>
      <c r="T46" s="10"/>
    </row>
    <row r="47" spans="1:20" x14ac:dyDescent="0.25">
      <c r="A47" s="7"/>
      <c r="B47" s="8"/>
      <c r="C47" s="8"/>
      <c r="D47" s="8"/>
      <c r="E47" s="8"/>
      <c r="F47" s="8"/>
      <c r="H47" s="7"/>
      <c r="I47" s="7"/>
      <c r="J47" s="7"/>
      <c r="K47" s="7"/>
      <c r="L47" s="7"/>
      <c r="M47" s="7"/>
      <c r="N47" s="7"/>
      <c r="O47" s="9"/>
      <c r="P47" s="10"/>
      <c r="Q47" s="10"/>
      <c r="R47" s="10"/>
      <c r="S47" s="10"/>
      <c r="T47" s="10"/>
    </row>
    <row r="48" spans="1:20" x14ac:dyDescent="0.25">
      <c r="A48" s="7"/>
      <c r="B48" s="8"/>
      <c r="C48" s="8"/>
      <c r="D48" s="8"/>
      <c r="E48" s="8"/>
      <c r="F48" s="8"/>
      <c r="H48" s="7"/>
      <c r="I48" s="7"/>
      <c r="J48" s="7"/>
      <c r="K48" s="7"/>
      <c r="L48" s="7"/>
      <c r="M48" s="7"/>
      <c r="N48" s="7"/>
      <c r="O48" s="9"/>
      <c r="P48" s="10"/>
      <c r="Q48" s="10"/>
      <c r="R48" s="10"/>
      <c r="S48" s="10"/>
      <c r="T48" s="10"/>
    </row>
    <row r="52" spans="1:13" x14ac:dyDescent="0.25">
      <c r="B52" s="6" t="s">
        <v>1</v>
      </c>
      <c r="C52" s="6" t="s">
        <v>2</v>
      </c>
      <c r="D52" s="6" t="s">
        <v>3</v>
      </c>
      <c r="E52" s="6" t="s">
        <v>4</v>
      </c>
      <c r="F52" s="6" t="s">
        <v>5</v>
      </c>
      <c r="I52" s="6" t="s">
        <v>1</v>
      </c>
      <c r="J52" s="6" t="s">
        <v>2</v>
      </c>
      <c r="K52" s="6" t="s">
        <v>3</v>
      </c>
      <c r="L52" s="6" t="s">
        <v>4</v>
      </c>
      <c r="M52" s="6" t="s">
        <v>5</v>
      </c>
    </row>
    <row r="53" spans="1:13" x14ac:dyDescent="0.25">
      <c r="A53" t="s">
        <v>119</v>
      </c>
      <c r="B53" s="97">
        <v>1415.2300733313</v>
      </c>
      <c r="C53" s="97">
        <v>3466.8605889178498</v>
      </c>
      <c r="D53" s="97">
        <v>4568.5212251849698</v>
      </c>
      <c r="E53" s="97">
        <v>2597.2198053642201</v>
      </c>
      <c r="F53" s="97">
        <v>5514.2854877611799</v>
      </c>
      <c r="H53" t="s">
        <v>119</v>
      </c>
      <c r="I53" s="49">
        <v>589.13202216105799</v>
      </c>
      <c r="J53" s="49">
        <v>1808.4050528134901</v>
      </c>
      <c r="K53" s="49">
        <v>2322.27013836775</v>
      </c>
      <c r="L53" s="49">
        <v>1710.0377685977301</v>
      </c>
      <c r="M53" s="49">
        <v>2239.4086685445</v>
      </c>
    </row>
    <row r="54" spans="1:13" x14ac:dyDescent="0.25">
      <c r="A54" t="s">
        <v>233</v>
      </c>
      <c r="B54" s="11">
        <v>97.900726356357097</v>
      </c>
      <c r="C54" s="11">
        <v>690.81115745498801</v>
      </c>
      <c r="D54" s="11">
        <v>1096.4104763662101</v>
      </c>
      <c r="E54" s="11">
        <v>403.28337298784299</v>
      </c>
      <c r="F54" s="11">
        <v>1411.10990138701</v>
      </c>
      <c r="H54" t="s">
        <v>233</v>
      </c>
      <c r="I54" s="49">
        <v>10.278485075476301</v>
      </c>
      <c r="J54" s="49">
        <v>171.10175019629099</v>
      </c>
      <c r="K54" s="49">
        <v>270.37108305313899</v>
      </c>
      <c r="L54" s="49">
        <v>91.318352920386502</v>
      </c>
      <c r="M54" s="49">
        <v>366.07367333058602</v>
      </c>
    </row>
    <row r="55" spans="1:13" x14ac:dyDescent="0.25">
      <c r="A55" t="s">
        <v>234</v>
      </c>
      <c r="B55" s="11">
        <v>76.394994492916695</v>
      </c>
      <c r="C55" s="11">
        <v>174.198603103088</v>
      </c>
      <c r="D55" s="11">
        <v>241.637306587746</v>
      </c>
      <c r="E55" s="11">
        <v>103.419908776626</v>
      </c>
      <c r="F55" s="11">
        <v>308.43139079332298</v>
      </c>
      <c r="H55" t="s">
        <v>234</v>
      </c>
      <c r="I55" s="49">
        <v>7.6226150992287103</v>
      </c>
      <c r="J55" s="49">
        <v>27.9569656258838</v>
      </c>
      <c r="K55" s="49">
        <v>42.6522347833791</v>
      </c>
      <c r="L55" s="49">
        <v>13.026501566694</v>
      </c>
      <c r="M55" s="49">
        <v>60.716539274737301</v>
      </c>
    </row>
    <row r="56" spans="1:13" x14ac:dyDescent="0.25">
      <c r="A56" t="s">
        <v>235</v>
      </c>
      <c r="B56" s="11">
        <v>128.06487790908699</v>
      </c>
      <c r="C56" s="11">
        <v>415.23847568869002</v>
      </c>
      <c r="D56" s="11">
        <v>467.94922365517601</v>
      </c>
      <c r="E56" s="11">
        <v>239.12495142807401</v>
      </c>
      <c r="F56" s="11">
        <v>558.77386918658897</v>
      </c>
      <c r="H56" t="s">
        <v>235</v>
      </c>
      <c r="I56" s="49">
        <v>35.378066657641298</v>
      </c>
      <c r="J56" s="49">
        <v>124.36683142876601</v>
      </c>
      <c r="K56" s="49">
        <v>137.76096950087501</v>
      </c>
      <c r="L56" s="49">
        <v>68.501242664381806</v>
      </c>
      <c r="M56" s="49">
        <v>155.18505539645599</v>
      </c>
    </row>
    <row r="57" spans="1:13" x14ac:dyDescent="0.25">
      <c r="I57" s="73">
        <f>SUM(I53:I56)</f>
        <v>642.41118899340427</v>
      </c>
      <c r="J57" s="73">
        <f t="shared" ref="J57:M57" si="0">SUM(J53:J56)</f>
        <v>2131.8306000644311</v>
      </c>
      <c r="K57" s="73">
        <f t="shared" si="0"/>
        <v>2773.0544257051433</v>
      </c>
      <c r="L57" s="73">
        <f t="shared" si="0"/>
        <v>1882.8838657491924</v>
      </c>
      <c r="M57" s="73">
        <f t="shared" si="0"/>
        <v>2821.3839365462795</v>
      </c>
    </row>
    <row r="78" spans="9:13" x14ac:dyDescent="0.25">
      <c r="I78" s="11"/>
      <c r="J78" s="11"/>
      <c r="K78" s="11"/>
      <c r="L78" s="11"/>
      <c r="M78" s="11"/>
    </row>
    <row r="79" spans="9:13" x14ac:dyDescent="0.25">
      <c r="I79" s="11"/>
      <c r="J79" s="11"/>
      <c r="K79" s="11"/>
      <c r="L79" s="11"/>
      <c r="M79" s="11"/>
    </row>
    <row r="80" spans="9:13" x14ac:dyDescent="0.25">
      <c r="I80" s="11"/>
      <c r="J80" s="11"/>
      <c r="K80" s="11"/>
      <c r="L80" s="11"/>
      <c r="M80" s="11"/>
    </row>
    <row r="81" spans="9:13" x14ac:dyDescent="0.25">
      <c r="I81" s="11"/>
      <c r="J81" s="11"/>
      <c r="K81" s="11"/>
      <c r="L81" s="11"/>
      <c r="M81" s="11"/>
    </row>
    <row r="83" spans="9:13" x14ac:dyDescent="0.25">
      <c r="I83" s="72"/>
      <c r="J83" s="72"/>
      <c r="K83" s="72"/>
      <c r="L83" s="72"/>
      <c r="M83" s="72"/>
    </row>
    <row r="84" spans="9:13" x14ac:dyDescent="0.25">
      <c r="I84" s="72"/>
      <c r="J84" s="72"/>
      <c r="K84" s="72"/>
      <c r="L84" s="72"/>
      <c r="M84" s="72"/>
    </row>
    <row r="85" spans="9:13" x14ac:dyDescent="0.25">
      <c r="I85" s="72"/>
      <c r="J85" s="72"/>
      <c r="K85" s="72"/>
      <c r="L85" s="72"/>
      <c r="M85" s="72"/>
    </row>
    <row r="86" spans="9:13" x14ac:dyDescent="0.25">
      <c r="I86" s="72"/>
      <c r="J86" s="72"/>
      <c r="K86" s="72"/>
      <c r="L86" s="72"/>
      <c r="M86" s="72"/>
    </row>
    <row r="87" spans="9:13" x14ac:dyDescent="0.25">
      <c r="I87" s="72"/>
      <c r="J87" s="72"/>
      <c r="K87" s="72"/>
      <c r="L87" s="72"/>
      <c r="M87" s="72"/>
    </row>
  </sheetData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CCA3B7-6FBB-49D3-AC40-2094743D15BB}">
  <sheetPr codeName="Sheet3"/>
  <dimension ref="A1:F28"/>
  <sheetViews>
    <sheetView workbookViewId="0">
      <selection activeCell="Q18" sqref="Q18"/>
    </sheetView>
  </sheetViews>
  <sheetFormatPr defaultRowHeight="15" x14ac:dyDescent="0.25"/>
  <cols>
    <col min="2" max="2" width="16.28515625" bestFit="1" customWidth="1"/>
    <col min="3" max="3" width="18.28515625" bestFit="1" customWidth="1"/>
    <col min="4" max="4" width="17" bestFit="1" customWidth="1"/>
    <col min="5" max="5" width="16.28515625" bestFit="1" customWidth="1"/>
    <col min="6" max="6" width="19.42578125" bestFit="1" customWidth="1"/>
  </cols>
  <sheetData>
    <row r="1" spans="1:6" x14ac:dyDescent="0.25">
      <c r="A1" t="s">
        <v>236</v>
      </c>
    </row>
    <row r="2" spans="1:6" x14ac:dyDescent="0.25">
      <c r="A2" s="6" t="s">
        <v>70</v>
      </c>
      <c r="B2" s="6" t="s">
        <v>1</v>
      </c>
      <c r="C2" s="6" t="s">
        <v>2</v>
      </c>
      <c r="D2" s="6" t="s">
        <v>3</v>
      </c>
      <c r="E2" s="6" t="s">
        <v>4</v>
      </c>
      <c r="F2" s="6" t="s">
        <v>5</v>
      </c>
    </row>
    <row r="3" spans="1:6" x14ac:dyDescent="0.25">
      <c r="A3" s="9">
        <v>2025</v>
      </c>
      <c r="B3" s="12">
        <v>5.1778513368377743E-2</v>
      </c>
      <c r="C3" s="12">
        <v>0.13060278054507249</v>
      </c>
      <c r="D3" s="12">
        <v>0.13060278054507249</v>
      </c>
      <c r="E3" s="12">
        <v>0.13060278054507249</v>
      </c>
      <c r="F3" s="12">
        <v>0.22973238236958962</v>
      </c>
    </row>
    <row r="4" spans="1:6" x14ac:dyDescent="0.25">
      <c r="A4" s="9">
        <v>2026</v>
      </c>
      <c r="B4" s="12">
        <v>7.5823001953429212E-2</v>
      </c>
      <c r="C4" s="12">
        <v>0.19097426714057783</v>
      </c>
      <c r="D4" s="12">
        <v>0.19097426714057783</v>
      </c>
      <c r="E4" s="12">
        <v>0.19097426714057783</v>
      </c>
      <c r="F4" s="12">
        <v>0.31711892012658455</v>
      </c>
    </row>
    <row r="5" spans="1:6" x14ac:dyDescent="0.25">
      <c r="A5" s="9">
        <v>2027</v>
      </c>
      <c r="B5" s="12">
        <v>0.10490879942287964</v>
      </c>
      <c r="C5" s="12">
        <v>0.2637704665222993</v>
      </c>
      <c r="D5" s="12">
        <v>0.2637704665222993</v>
      </c>
      <c r="E5" s="12">
        <v>0.2637704665222993</v>
      </c>
      <c r="F5" s="12">
        <v>0.46348533708497569</v>
      </c>
    </row>
    <row r="6" spans="1:6" x14ac:dyDescent="0.25">
      <c r="A6" s="9">
        <v>2028</v>
      </c>
      <c r="B6" s="12">
        <v>0.13546687339558086</v>
      </c>
      <c r="C6" s="12">
        <v>0.33997791686476952</v>
      </c>
      <c r="D6" s="12">
        <v>0.33997791686476952</v>
      </c>
      <c r="E6" s="12">
        <v>0.33997791686476952</v>
      </c>
      <c r="F6" s="12">
        <v>0.54320688074003298</v>
      </c>
    </row>
    <row r="7" spans="1:6" x14ac:dyDescent="0.25">
      <c r="A7" s="9">
        <v>2029</v>
      </c>
      <c r="B7" s="12">
        <v>0.16211727461382555</v>
      </c>
      <c r="C7" s="12">
        <v>0.40621252493672133</v>
      </c>
      <c r="D7" s="12">
        <v>0.40621252493672133</v>
      </c>
      <c r="E7" s="12">
        <v>0.40621252493672133</v>
      </c>
      <c r="F7" s="12">
        <v>0.61320688074003304</v>
      </c>
    </row>
    <row r="8" spans="1:6" x14ac:dyDescent="0.25">
      <c r="A8" s="9">
        <v>2030</v>
      </c>
      <c r="B8" s="12">
        <v>0.18079303194522967</v>
      </c>
      <c r="C8" s="12">
        <v>0.45250181016477903</v>
      </c>
      <c r="D8" s="12">
        <v>0.45250181016477903</v>
      </c>
      <c r="E8" s="12">
        <v>0.45250181016477903</v>
      </c>
      <c r="F8" s="12">
        <v>0.65320688074003297</v>
      </c>
    </row>
    <row r="9" spans="1:6" x14ac:dyDescent="0.25">
      <c r="A9" s="9">
        <v>2031</v>
      </c>
      <c r="B9" s="12">
        <v>0.19134052442770091</v>
      </c>
      <c r="C9" s="12">
        <v>0.47859890733636379</v>
      </c>
      <c r="D9" s="12">
        <v>0.47859890733636379</v>
      </c>
      <c r="E9" s="12">
        <v>0.47859890733636379</v>
      </c>
      <c r="F9" s="12">
        <v>0.6871569471528326</v>
      </c>
    </row>
    <row r="10" spans="1:6" x14ac:dyDescent="0.25">
      <c r="A10" s="9">
        <v>2032</v>
      </c>
      <c r="B10" s="12">
        <v>0.19637085988109726</v>
      </c>
      <c r="C10" s="12">
        <v>0.49103361184683353</v>
      </c>
      <c r="D10" s="12">
        <v>0.49103361184683353</v>
      </c>
      <c r="E10" s="12">
        <v>0.49103361184683353</v>
      </c>
      <c r="F10" s="12">
        <v>0.72663677896249879</v>
      </c>
    </row>
    <row r="11" spans="1:6" x14ac:dyDescent="0.25">
      <c r="A11" s="9">
        <v>2033</v>
      </c>
      <c r="B11" s="12">
        <v>0.19853404967153629</v>
      </c>
      <c r="C11" s="12">
        <v>0.49637859642987275</v>
      </c>
      <c r="D11" s="12">
        <v>0.49637859642987275</v>
      </c>
      <c r="E11" s="12">
        <v>0.49637859642987275</v>
      </c>
      <c r="F11" s="12">
        <v>0.7454423169013179</v>
      </c>
    </row>
    <row r="12" spans="1:6" x14ac:dyDescent="0.25">
      <c r="A12" s="9">
        <v>2034</v>
      </c>
      <c r="B12" s="12">
        <v>0.19941740355311721</v>
      </c>
      <c r="C12" s="12">
        <v>0.49856086138552136</v>
      </c>
      <c r="D12" s="12">
        <v>0.49856086138552136</v>
      </c>
      <c r="E12" s="12">
        <v>0.49856086138552136</v>
      </c>
      <c r="F12" s="12">
        <v>0.76473454677124653</v>
      </c>
    </row>
    <row r="13" spans="1:6" x14ac:dyDescent="0.25">
      <c r="A13" s="9">
        <v>2035</v>
      </c>
      <c r="B13" s="12">
        <v>0.1997700164628784</v>
      </c>
      <c r="C13" s="12">
        <v>0.4994319032107073</v>
      </c>
      <c r="D13" s="12">
        <v>0.4994319032107073</v>
      </c>
      <c r="E13" s="12">
        <v>0.4994319032107073</v>
      </c>
      <c r="F13" s="12">
        <v>0.79650480460333084</v>
      </c>
    </row>
    <row r="14" spans="1:6" x14ac:dyDescent="0.25">
      <c r="A14" s="9">
        <v>2036</v>
      </c>
      <c r="B14" s="12">
        <v>0.19990945710895144</v>
      </c>
      <c r="C14" s="12">
        <v>0.49977634615497091</v>
      </c>
      <c r="D14" s="12">
        <v>0.49977634615497091</v>
      </c>
      <c r="E14" s="12">
        <v>0.49977634615497091</v>
      </c>
      <c r="F14" s="12">
        <v>0.79789087374677292</v>
      </c>
    </row>
    <row r="15" spans="1:6" x14ac:dyDescent="0.25">
      <c r="A15" s="9">
        <v>2037</v>
      </c>
      <c r="B15" s="12">
        <v>0.19996439207713923</v>
      </c>
      <c r="C15" s="12">
        <v>0.4999120435692006</v>
      </c>
      <c r="D15" s="12">
        <v>0.4999120435692006</v>
      </c>
      <c r="E15" s="12">
        <v>0.4999120435692006</v>
      </c>
      <c r="F15" s="12">
        <v>0.79843897283431187</v>
      </c>
    </row>
    <row r="16" spans="1:6" x14ac:dyDescent="0.25">
      <c r="A16" s="9">
        <v>2038</v>
      </c>
      <c r="B16" s="12">
        <v>0.19998600239204772</v>
      </c>
      <c r="C16" s="12">
        <v>0.49996542394937388</v>
      </c>
      <c r="D16" s="12">
        <v>0.49996542394937388</v>
      </c>
      <c r="E16" s="12">
        <v>0.49996542394937388</v>
      </c>
      <c r="F16" s="12">
        <v>0.79865490206066625</v>
      </c>
    </row>
    <row r="17" spans="1:6" x14ac:dyDescent="0.25">
      <c r="A17" s="9">
        <v>2039</v>
      </c>
      <c r="B17" s="12">
        <v>0.19999449851091422</v>
      </c>
      <c r="C17" s="12">
        <v>0.49998641042357245</v>
      </c>
      <c r="D17" s="12">
        <v>0.49998641042357245</v>
      </c>
      <c r="E17" s="12">
        <v>0.49998641042357245</v>
      </c>
      <c r="F17" s="12">
        <v>0.79873984384964059</v>
      </c>
    </row>
    <row r="18" spans="1:6" x14ac:dyDescent="0.25">
      <c r="A18" s="9">
        <v>2040</v>
      </c>
      <c r="B18" s="12">
        <v>0.19999783792224876</v>
      </c>
      <c r="C18" s="12">
        <v>0.49999465935391979</v>
      </c>
      <c r="D18" s="12">
        <v>0.49999465935391979</v>
      </c>
      <c r="E18" s="12">
        <v>0.49999465935391979</v>
      </c>
      <c r="F18" s="12">
        <v>0.79877323859566662</v>
      </c>
    </row>
    <row r="19" spans="1:6" x14ac:dyDescent="0.25">
      <c r="A19" s="9">
        <v>2041</v>
      </c>
      <c r="B19" s="12">
        <v>0.19999915039780095</v>
      </c>
      <c r="C19" s="12">
        <v>0.49999790129375171</v>
      </c>
      <c r="D19" s="12">
        <v>0.49999790129375171</v>
      </c>
      <c r="E19" s="12">
        <v>0.49999790129375171</v>
      </c>
      <c r="F19" s="12">
        <v>0.79878636468164632</v>
      </c>
    </row>
    <row r="20" spans="1:6" x14ac:dyDescent="0.25">
      <c r="A20" s="9">
        <v>2042</v>
      </c>
      <c r="B20" s="12">
        <v>0.19999966626230609</v>
      </c>
      <c r="C20" s="12">
        <v>0.49999917551876466</v>
      </c>
      <c r="D20" s="12">
        <v>0.49999917551876466</v>
      </c>
      <c r="E20" s="12">
        <v>0.49999917551876466</v>
      </c>
      <c r="F20" s="12">
        <v>0.79879152353477922</v>
      </c>
    </row>
    <row r="21" spans="1:6" x14ac:dyDescent="0.25">
      <c r="A21" s="9">
        <v>2043</v>
      </c>
      <c r="B21" s="12">
        <v>0.19999986892682153</v>
      </c>
      <c r="C21" s="12">
        <v>0.49999967624723057</v>
      </c>
      <c r="D21" s="12">
        <v>0.49999967624723057</v>
      </c>
      <c r="E21" s="12">
        <v>0.49999967624723057</v>
      </c>
      <c r="F21" s="12">
        <v>0.79879355101064775</v>
      </c>
    </row>
    <row r="22" spans="1:6" x14ac:dyDescent="0.25">
      <c r="A22" s="9">
        <v>2044</v>
      </c>
      <c r="B22" s="12">
        <v>0.19999994865573942</v>
      </c>
      <c r="C22" s="12">
        <v>0.49999987302851712</v>
      </c>
      <c r="D22" s="12">
        <v>0.49999987302851712</v>
      </c>
      <c r="E22" s="12">
        <v>0.49999987302851712</v>
      </c>
      <c r="F22" s="12">
        <v>0.79879434781583403</v>
      </c>
    </row>
    <row r="23" spans="1:6" x14ac:dyDescent="0.25">
      <c r="A23" s="9">
        <v>2045</v>
      </c>
      <c r="B23" s="12">
        <v>0.19999997994667559</v>
      </c>
      <c r="C23" s="12">
        <v>0.49999995038797657</v>
      </c>
      <c r="D23" s="12">
        <v>0.49999995038797657</v>
      </c>
      <c r="E23" s="12">
        <v>0.49999995038797657</v>
      </c>
      <c r="F23" s="12">
        <v>0.7987946609614045</v>
      </c>
    </row>
    <row r="24" spans="1:6" x14ac:dyDescent="0.25">
      <c r="A24" s="9">
        <v>2046</v>
      </c>
      <c r="B24" s="12">
        <v>0.19999999224992293</v>
      </c>
      <c r="C24" s="12">
        <v>0.49999998078269448</v>
      </c>
      <c r="D24" s="12">
        <v>0.49999998078269448</v>
      </c>
      <c r="E24" s="12">
        <v>0.49999998078269448</v>
      </c>
      <c r="F24" s="12">
        <v>0.7987947840277404</v>
      </c>
    </row>
    <row r="25" spans="1:6" x14ac:dyDescent="0.25">
      <c r="A25" s="9">
        <v>2047</v>
      </c>
      <c r="B25" s="12">
        <v>0.19999999709372107</v>
      </c>
      <c r="C25" s="12">
        <v>0.49999999264643924</v>
      </c>
      <c r="D25" s="12">
        <v>0.49999999264643924</v>
      </c>
      <c r="E25" s="12">
        <v>0.49999999264643924</v>
      </c>
      <c r="F25" s="12">
        <v>0.79879483239287252</v>
      </c>
    </row>
    <row r="26" spans="1:6" x14ac:dyDescent="0.25">
      <c r="A26" s="9">
        <v>2048</v>
      </c>
      <c r="B26" s="12">
        <v>0.19999999893436443</v>
      </c>
      <c r="C26" s="12">
        <v>0.49999999735271816</v>
      </c>
      <c r="D26" s="12">
        <v>0.49999999735271816</v>
      </c>
      <c r="E26" s="12">
        <v>0.49999999735271816</v>
      </c>
      <c r="F26" s="12">
        <v>0.79879485140035844</v>
      </c>
    </row>
    <row r="27" spans="1:6" x14ac:dyDescent="0.25">
      <c r="A27" s="9">
        <v>2049</v>
      </c>
      <c r="B27" s="12">
        <v>0.1999999997093721</v>
      </c>
      <c r="C27" s="12">
        <v>0.49999999921562016</v>
      </c>
      <c r="D27" s="12">
        <v>0.49999999921562016</v>
      </c>
      <c r="E27" s="12">
        <v>0.49999999921562016</v>
      </c>
      <c r="F27" s="12">
        <v>0.79879485887029134</v>
      </c>
    </row>
    <row r="28" spans="1:6" x14ac:dyDescent="0.25">
      <c r="A28" s="9">
        <v>2050</v>
      </c>
      <c r="B28" s="98">
        <v>0.2</v>
      </c>
      <c r="C28" s="98">
        <v>0.5</v>
      </c>
      <c r="D28" s="98">
        <v>0.5</v>
      </c>
      <c r="E28" s="98">
        <v>0.5</v>
      </c>
      <c r="F28" s="98">
        <v>0.8</v>
      </c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2CF232-D892-46F5-8135-DBFF67929F64}">
  <sheetPr codeName="Sheet4"/>
  <dimension ref="A1:N36"/>
  <sheetViews>
    <sheetView zoomScale="85" zoomScaleNormal="85" workbookViewId="0"/>
  </sheetViews>
  <sheetFormatPr defaultRowHeight="15" x14ac:dyDescent="0.25"/>
  <cols>
    <col min="2" max="2" width="19.7109375" customWidth="1"/>
    <col min="3" max="7" width="16.7109375" customWidth="1"/>
    <col min="8" max="8" width="9.7109375" customWidth="1"/>
    <col min="9" max="9" width="15.28515625" customWidth="1"/>
    <col min="10" max="11" width="9.7109375" customWidth="1"/>
  </cols>
  <sheetData>
    <row r="1" spans="1:14" ht="15.75" thickBot="1" x14ac:dyDescent="0.3">
      <c r="A1" s="3" t="s">
        <v>237</v>
      </c>
    </row>
    <row r="2" spans="1:14" ht="30.75" thickBot="1" x14ac:dyDescent="0.3">
      <c r="B2" s="13"/>
      <c r="C2" s="14" t="s">
        <v>1</v>
      </c>
      <c r="D2" s="15" t="s">
        <v>2</v>
      </c>
      <c r="E2" s="15" t="s">
        <v>3</v>
      </c>
      <c r="F2" s="15" t="s">
        <v>4</v>
      </c>
      <c r="G2" s="15" t="s">
        <v>5</v>
      </c>
    </row>
    <row r="3" spans="1:14" ht="45.75" thickBot="1" x14ac:dyDescent="0.3">
      <c r="B3" s="16" t="s">
        <v>238</v>
      </c>
      <c r="C3" s="17" t="s">
        <v>239</v>
      </c>
      <c r="D3" s="17" t="s">
        <v>240</v>
      </c>
      <c r="E3" s="18" t="s">
        <v>241</v>
      </c>
      <c r="F3" s="19" t="s">
        <v>242</v>
      </c>
      <c r="G3" s="19" t="s">
        <v>243</v>
      </c>
    </row>
    <row r="4" spans="1:14" ht="33.6" customHeight="1" thickBot="1" x14ac:dyDescent="0.3">
      <c r="B4" s="13" t="s">
        <v>244</v>
      </c>
      <c r="C4" s="20" t="s">
        <v>245</v>
      </c>
      <c r="D4" s="20" t="s">
        <v>246</v>
      </c>
      <c r="E4" s="20" t="s">
        <v>170</v>
      </c>
      <c r="F4" s="20" t="s">
        <v>247</v>
      </c>
      <c r="G4" s="20" t="s">
        <v>247</v>
      </c>
    </row>
    <row r="5" spans="1:14" ht="45.75" thickBot="1" x14ac:dyDescent="0.3">
      <c r="B5" s="13" t="s">
        <v>248</v>
      </c>
      <c r="C5" s="20" t="s">
        <v>249</v>
      </c>
      <c r="D5" s="21" t="s">
        <v>250</v>
      </c>
      <c r="E5" s="21" t="s">
        <v>251</v>
      </c>
      <c r="F5" s="21" t="s">
        <v>252</v>
      </c>
      <c r="G5" s="20" t="s">
        <v>249</v>
      </c>
    </row>
    <row r="6" spans="1:14" ht="30.75" thickBot="1" x14ac:dyDescent="0.3">
      <c r="B6" s="22" t="s">
        <v>253</v>
      </c>
      <c r="C6" s="23" t="s">
        <v>254</v>
      </c>
      <c r="D6" s="23" t="s">
        <v>254</v>
      </c>
      <c r="E6" s="23" t="s">
        <v>254</v>
      </c>
      <c r="F6" s="24" t="s">
        <v>254</v>
      </c>
      <c r="G6" s="24" t="s">
        <v>254</v>
      </c>
    </row>
    <row r="7" spans="1:14" ht="30.75" thickBot="1" x14ac:dyDescent="0.3">
      <c r="B7" s="13" t="s">
        <v>255</v>
      </c>
      <c r="C7" s="25" t="s">
        <v>254</v>
      </c>
      <c r="D7" s="25" t="s">
        <v>254</v>
      </c>
      <c r="E7" s="25" t="s">
        <v>254</v>
      </c>
      <c r="F7" s="21" t="s">
        <v>254</v>
      </c>
      <c r="G7" s="21" t="s">
        <v>254</v>
      </c>
    </row>
    <row r="9" spans="1:14" ht="15.75" thickBot="1" x14ac:dyDescent="0.3">
      <c r="A9" s="26" t="s">
        <v>256</v>
      </c>
      <c r="H9" s="3" t="s">
        <v>257</v>
      </c>
    </row>
    <row r="10" spans="1:14" ht="30.75" thickBot="1" x14ac:dyDescent="0.3">
      <c r="A10" s="27"/>
      <c r="B10" s="28" t="s">
        <v>2</v>
      </c>
      <c r="C10" s="29" t="s">
        <v>5</v>
      </c>
      <c r="D10" s="27" t="s">
        <v>3</v>
      </c>
      <c r="E10" s="30" t="s">
        <v>4</v>
      </c>
      <c r="F10" s="30" t="s">
        <v>1</v>
      </c>
      <c r="H10" s="27"/>
      <c r="I10" s="31" t="s">
        <v>258</v>
      </c>
      <c r="J10" s="32" t="s">
        <v>259</v>
      </c>
      <c r="K10" s="33" t="s">
        <v>260</v>
      </c>
      <c r="L10" s="17" t="s">
        <v>261</v>
      </c>
      <c r="M10" s="18" t="s">
        <v>262</v>
      </c>
      <c r="N10" s="19" t="s">
        <v>263</v>
      </c>
    </row>
    <row r="11" spans="1:14" x14ac:dyDescent="0.25">
      <c r="A11" s="34">
        <v>2025</v>
      </c>
      <c r="B11" s="35">
        <v>25.1</v>
      </c>
      <c r="C11" s="35">
        <v>25.1</v>
      </c>
      <c r="D11" s="35">
        <v>25.2</v>
      </c>
      <c r="E11" s="35">
        <v>25</v>
      </c>
      <c r="F11" s="36">
        <v>25.3</v>
      </c>
      <c r="H11" s="34">
        <v>2025</v>
      </c>
      <c r="I11" s="35">
        <v>10.25</v>
      </c>
      <c r="J11" s="35">
        <v>23.068835051204701</v>
      </c>
      <c r="K11" s="35">
        <v>25.068835051204701</v>
      </c>
      <c r="L11" s="35">
        <v>11.6</v>
      </c>
      <c r="M11" s="35">
        <v>28.463995674424599</v>
      </c>
      <c r="N11" s="37">
        <v>17.7</v>
      </c>
    </row>
    <row r="12" spans="1:14" x14ac:dyDescent="0.25">
      <c r="A12" s="34">
        <v>2026</v>
      </c>
      <c r="B12" s="35">
        <v>24.5</v>
      </c>
      <c r="C12" s="35">
        <v>24.6</v>
      </c>
      <c r="D12" s="35">
        <v>24.9</v>
      </c>
      <c r="E12" s="35">
        <v>24.2</v>
      </c>
      <c r="F12" s="36">
        <v>24.9</v>
      </c>
      <c r="H12" s="34">
        <v>2026</v>
      </c>
      <c r="I12" s="35">
        <v>10.25</v>
      </c>
      <c r="J12" s="35">
        <v>22.392733901169901</v>
      </c>
      <c r="K12" s="35">
        <v>24.392733901169901</v>
      </c>
      <c r="L12" s="35">
        <v>11.539932420811899</v>
      </c>
      <c r="M12" s="35">
        <v>28.6272775895529</v>
      </c>
      <c r="N12" s="37">
        <v>17.7</v>
      </c>
    </row>
    <row r="13" spans="1:14" x14ac:dyDescent="0.25">
      <c r="A13" s="34">
        <v>2027</v>
      </c>
      <c r="B13" s="35">
        <v>30.1</v>
      </c>
      <c r="C13" s="35">
        <v>30.1</v>
      </c>
      <c r="D13" s="35">
        <v>30.9</v>
      </c>
      <c r="E13" s="35">
        <v>29.5</v>
      </c>
      <c r="F13" s="36">
        <v>30.5</v>
      </c>
      <c r="H13" s="34">
        <v>2027</v>
      </c>
      <c r="I13" s="35">
        <v>10.25</v>
      </c>
      <c r="J13" s="35">
        <v>21.716632751135101</v>
      </c>
      <c r="K13" s="35">
        <v>23.716632751135101</v>
      </c>
      <c r="L13" s="35">
        <v>11.4798648416239</v>
      </c>
      <c r="M13" s="35">
        <v>28.790559504681202</v>
      </c>
      <c r="N13" s="37">
        <v>17.7</v>
      </c>
    </row>
    <row r="14" spans="1:14" x14ac:dyDescent="0.25">
      <c r="A14" s="34">
        <v>2028</v>
      </c>
      <c r="B14" s="35">
        <v>22.3</v>
      </c>
      <c r="C14" s="35">
        <v>22.2</v>
      </c>
      <c r="D14" s="35">
        <v>24.1</v>
      </c>
      <c r="E14" s="35">
        <v>21.3</v>
      </c>
      <c r="F14" s="36">
        <v>22.8</v>
      </c>
      <c r="H14" s="34">
        <v>2028</v>
      </c>
      <c r="I14" s="35">
        <v>10.25</v>
      </c>
      <c r="J14" s="35">
        <v>21.040531601100302</v>
      </c>
      <c r="K14" s="35">
        <v>23.040531601100302</v>
      </c>
      <c r="L14" s="35">
        <v>11.4197972624358</v>
      </c>
      <c r="M14" s="35">
        <v>28.9538414198095</v>
      </c>
      <c r="N14" s="37">
        <v>17.7</v>
      </c>
    </row>
    <row r="15" spans="1:14" x14ac:dyDescent="0.25">
      <c r="A15" s="34">
        <v>2029</v>
      </c>
      <c r="B15" s="35">
        <v>20.399999999999999</v>
      </c>
      <c r="C15" s="35">
        <v>20</v>
      </c>
      <c r="D15" s="35">
        <v>23.4</v>
      </c>
      <c r="E15" s="35">
        <v>18.7</v>
      </c>
      <c r="F15" s="36">
        <v>20.7</v>
      </c>
      <c r="H15" s="34">
        <v>2029</v>
      </c>
      <c r="I15" s="35">
        <v>10.25</v>
      </c>
      <c r="J15" s="35">
        <v>20.364430451065498</v>
      </c>
      <c r="K15" s="35">
        <v>22.364430451065498</v>
      </c>
      <c r="L15" s="35">
        <v>11.359729683247799</v>
      </c>
      <c r="M15" s="35">
        <v>29.117123334937801</v>
      </c>
      <c r="N15" s="37">
        <v>17.7</v>
      </c>
    </row>
    <row r="16" spans="1:14" x14ac:dyDescent="0.25">
      <c r="A16" s="34">
        <v>2030</v>
      </c>
      <c r="B16" s="35">
        <v>18.100000000000001</v>
      </c>
      <c r="C16" s="35">
        <v>17.399999999999999</v>
      </c>
      <c r="D16" s="35">
        <v>23.1</v>
      </c>
      <c r="E16" s="35">
        <v>15.6</v>
      </c>
      <c r="F16" s="36">
        <v>18.2</v>
      </c>
      <c r="H16" s="34">
        <v>2030</v>
      </c>
      <c r="I16" s="35">
        <v>10.25</v>
      </c>
      <c r="J16" s="35">
        <v>19.688329301030699</v>
      </c>
      <c r="K16" s="35">
        <v>21.688329301030699</v>
      </c>
      <c r="L16" s="35">
        <v>11.2996621040598</v>
      </c>
      <c r="M16" s="35">
        <v>29.280405250066099</v>
      </c>
      <c r="N16" s="37">
        <v>17.7</v>
      </c>
    </row>
    <row r="17" spans="1:14" x14ac:dyDescent="0.25">
      <c r="A17" s="34">
        <v>2031</v>
      </c>
      <c r="B17" s="35">
        <v>16.3</v>
      </c>
      <c r="C17" s="35">
        <v>15</v>
      </c>
      <c r="D17" s="35">
        <v>24.1</v>
      </c>
      <c r="E17" s="35">
        <v>12.6</v>
      </c>
      <c r="F17" s="36">
        <v>15.9</v>
      </c>
      <c r="H17" s="34">
        <v>2031</v>
      </c>
      <c r="I17" s="35">
        <v>10.25</v>
      </c>
      <c r="J17" s="35">
        <v>19.012228150995899</v>
      </c>
      <c r="K17" s="35">
        <v>21.012228150995899</v>
      </c>
      <c r="L17" s="35">
        <v>11.2395945248717</v>
      </c>
      <c r="M17" s="35">
        <v>29.443687165194401</v>
      </c>
      <c r="N17" s="37">
        <v>17.7</v>
      </c>
    </row>
    <row r="18" spans="1:14" x14ac:dyDescent="0.25">
      <c r="A18" s="34">
        <v>2032</v>
      </c>
      <c r="B18" s="35">
        <v>19.5</v>
      </c>
      <c r="C18" s="35">
        <v>17.3</v>
      </c>
      <c r="D18" s="35">
        <v>29.8</v>
      </c>
      <c r="E18" s="35">
        <v>14.2</v>
      </c>
      <c r="F18" s="36">
        <v>17.7</v>
      </c>
      <c r="H18" s="34">
        <v>2032</v>
      </c>
      <c r="I18" s="35">
        <v>10.25</v>
      </c>
      <c r="J18" s="35">
        <v>18.336127000961099</v>
      </c>
      <c r="K18" s="35">
        <v>20.336127000961099</v>
      </c>
      <c r="L18" s="35">
        <v>11.179526945683699</v>
      </c>
      <c r="M18" s="35">
        <v>29.6069690803226</v>
      </c>
      <c r="N18" s="37">
        <v>17.7</v>
      </c>
    </row>
    <row r="19" spans="1:14" x14ac:dyDescent="0.25">
      <c r="A19" s="34">
        <v>2033</v>
      </c>
      <c r="B19" s="35">
        <v>17.5</v>
      </c>
      <c r="C19" s="35">
        <v>14.2</v>
      </c>
      <c r="D19" s="35">
        <v>29.6</v>
      </c>
      <c r="E19" s="35">
        <v>10.199999999999999</v>
      </c>
      <c r="F19" s="36">
        <v>13.6</v>
      </c>
      <c r="H19" s="34">
        <v>2033</v>
      </c>
      <c r="I19" s="35">
        <v>10.25</v>
      </c>
      <c r="J19" s="35">
        <v>17.660025850926299</v>
      </c>
      <c r="K19" s="35">
        <v>19.660025850926299</v>
      </c>
      <c r="L19" s="35">
        <v>11.119459366495599</v>
      </c>
      <c r="M19" s="35">
        <v>29.770250995450901</v>
      </c>
      <c r="N19" s="37">
        <v>17.7</v>
      </c>
    </row>
    <row r="20" spans="1:14" x14ac:dyDescent="0.25">
      <c r="A20" s="34">
        <v>2034</v>
      </c>
      <c r="B20" s="35">
        <v>15.8</v>
      </c>
      <c r="C20" s="35">
        <v>11.3</v>
      </c>
      <c r="D20" s="35">
        <v>28.4</v>
      </c>
      <c r="E20" s="35">
        <v>6.9</v>
      </c>
      <c r="F20" s="36">
        <v>9.5</v>
      </c>
      <c r="H20" s="34">
        <v>2034</v>
      </c>
      <c r="I20" s="35">
        <v>10.25</v>
      </c>
      <c r="J20" s="35">
        <v>16.9839247008915</v>
      </c>
      <c r="K20" s="35">
        <v>18.9839247008915</v>
      </c>
      <c r="L20" s="35">
        <v>11.0593917873076</v>
      </c>
      <c r="M20" s="35">
        <v>29.933532910579199</v>
      </c>
      <c r="N20" s="37">
        <v>17.7</v>
      </c>
    </row>
    <row r="21" spans="1:14" x14ac:dyDescent="0.25">
      <c r="A21" s="34">
        <v>2035</v>
      </c>
      <c r="B21" s="35">
        <v>11.7</v>
      </c>
      <c r="C21" s="35">
        <v>6.7</v>
      </c>
      <c r="D21" s="35">
        <v>23.5</v>
      </c>
      <c r="E21" s="35">
        <v>2.8</v>
      </c>
      <c r="F21" s="36">
        <v>4.5999999999999996</v>
      </c>
      <c r="H21" s="34">
        <v>2035</v>
      </c>
      <c r="I21" s="35">
        <v>10.25</v>
      </c>
      <c r="J21" s="35">
        <v>16.3078235508567</v>
      </c>
      <c r="K21" s="35">
        <v>18.3078235508567</v>
      </c>
      <c r="L21" s="35">
        <v>10.999324208119599</v>
      </c>
      <c r="M21" s="35">
        <v>30.096814825707501</v>
      </c>
      <c r="N21" s="37">
        <v>17.7</v>
      </c>
    </row>
    <row r="22" spans="1:14" x14ac:dyDescent="0.25">
      <c r="A22" s="34">
        <v>2036</v>
      </c>
      <c r="B22" s="35">
        <v>12.5</v>
      </c>
      <c r="C22" s="35">
        <v>6.5</v>
      </c>
      <c r="D22" s="35">
        <v>21.8</v>
      </c>
      <c r="E22" s="35">
        <v>1.8</v>
      </c>
      <c r="F22" s="36">
        <v>3.4</v>
      </c>
      <c r="H22" s="34">
        <v>2036</v>
      </c>
      <c r="I22" s="35">
        <v>10.25</v>
      </c>
      <c r="J22" s="35">
        <v>16.434205857333801</v>
      </c>
      <c r="K22" s="35">
        <v>18.434205857333801</v>
      </c>
      <c r="L22" s="35">
        <v>10.930193801194401</v>
      </c>
      <c r="M22" s="35">
        <v>29.9870594726139</v>
      </c>
      <c r="N22" s="37">
        <v>17.7</v>
      </c>
    </row>
    <row r="23" spans="1:14" x14ac:dyDescent="0.25">
      <c r="A23" s="34">
        <v>2037</v>
      </c>
      <c r="B23" s="35">
        <v>14.2</v>
      </c>
      <c r="C23" s="35">
        <v>7.7</v>
      </c>
      <c r="D23" s="35">
        <v>20.399999999999999</v>
      </c>
      <c r="E23" s="35">
        <v>1.5</v>
      </c>
      <c r="F23" s="36">
        <v>3.2</v>
      </c>
      <c r="H23" s="34">
        <v>2037</v>
      </c>
      <c r="I23" s="35">
        <v>10.25</v>
      </c>
      <c r="J23" s="35">
        <v>16.560588163810898</v>
      </c>
      <c r="K23" s="35">
        <v>18.560588163810898</v>
      </c>
      <c r="L23" s="35">
        <v>10.8610633942692</v>
      </c>
      <c r="M23" s="35">
        <v>29.8773041195202</v>
      </c>
      <c r="N23" s="37">
        <v>17.7</v>
      </c>
    </row>
    <row r="24" spans="1:14" x14ac:dyDescent="0.25">
      <c r="A24" s="34">
        <v>2038</v>
      </c>
      <c r="B24" s="35">
        <v>16.8</v>
      </c>
      <c r="C24" s="35">
        <v>10.5</v>
      </c>
      <c r="D24" s="35">
        <v>19.5</v>
      </c>
      <c r="E24" s="35">
        <v>1.6</v>
      </c>
      <c r="F24" s="36">
        <v>4</v>
      </c>
      <c r="H24" s="34">
        <v>2038</v>
      </c>
      <c r="I24" s="35">
        <v>10.25</v>
      </c>
      <c r="J24" s="35">
        <v>16.686970470287999</v>
      </c>
      <c r="K24" s="35">
        <v>18.686970470287999</v>
      </c>
      <c r="L24" s="35">
        <v>10.791932987344</v>
      </c>
      <c r="M24" s="35">
        <v>29.7675487664266</v>
      </c>
      <c r="N24" s="37">
        <v>17.7</v>
      </c>
    </row>
    <row r="25" spans="1:14" x14ac:dyDescent="0.25">
      <c r="A25" s="34">
        <v>2039</v>
      </c>
      <c r="B25" s="35">
        <v>16.7</v>
      </c>
      <c r="C25" s="35">
        <v>11.1</v>
      </c>
      <c r="D25" s="35">
        <v>16.3</v>
      </c>
      <c r="E25" s="35">
        <v>0.9</v>
      </c>
      <c r="F25" s="36">
        <v>3.6</v>
      </c>
      <c r="H25" s="34">
        <v>2039</v>
      </c>
      <c r="I25" s="35">
        <v>10.25</v>
      </c>
      <c r="J25" s="35">
        <v>16.8133527767651</v>
      </c>
      <c r="K25" s="35">
        <v>18.8133527767651</v>
      </c>
      <c r="L25" s="35">
        <v>10.722802580418801</v>
      </c>
      <c r="M25" s="35">
        <v>29.657793413333</v>
      </c>
      <c r="N25" s="37">
        <v>17.7</v>
      </c>
    </row>
    <row r="26" spans="1:14" x14ac:dyDescent="0.25">
      <c r="A26" s="34">
        <v>2040</v>
      </c>
      <c r="B26" s="35">
        <v>12.8</v>
      </c>
      <c r="C26" s="35">
        <v>8.1</v>
      </c>
      <c r="D26" s="35">
        <v>10.4</v>
      </c>
      <c r="E26" s="35">
        <v>0</v>
      </c>
      <c r="F26" s="36">
        <v>1.3</v>
      </c>
      <c r="H26" s="34">
        <v>2040</v>
      </c>
      <c r="I26" s="35">
        <v>10.25</v>
      </c>
      <c r="J26" s="35">
        <v>16.939735083242098</v>
      </c>
      <c r="K26" s="35">
        <v>18.939735083242098</v>
      </c>
      <c r="L26" s="35">
        <v>10.6536721734937</v>
      </c>
      <c r="M26" s="35">
        <v>29.5480380602393</v>
      </c>
      <c r="N26" s="37">
        <v>17.7</v>
      </c>
    </row>
    <row r="27" spans="1:14" x14ac:dyDescent="0.25">
      <c r="A27" s="34">
        <v>2041</v>
      </c>
      <c r="B27" s="35">
        <v>13.1</v>
      </c>
      <c r="C27" s="35">
        <v>9.4</v>
      </c>
      <c r="D27" s="35">
        <v>9.6</v>
      </c>
      <c r="E27" s="35">
        <v>0.3</v>
      </c>
      <c r="F27" s="36">
        <v>2</v>
      </c>
      <c r="H27" s="34">
        <v>2041</v>
      </c>
      <c r="I27" s="35">
        <v>10.25</v>
      </c>
      <c r="J27" s="35">
        <v>17.066117389719199</v>
      </c>
      <c r="K27" s="35">
        <v>19.066117389719199</v>
      </c>
      <c r="L27" s="35">
        <v>10.584541766568501</v>
      </c>
      <c r="M27" s="35">
        <v>29.438282707145699</v>
      </c>
      <c r="N27" s="37">
        <v>17.7</v>
      </c>
    </row>
    <row r="28" spans="1:14" x14ac:dyDescent="0.25">
      <c r="A28" s="34">
        <v>2042</v>
      </c>
      <c r="B28" s="35">
        <v>12.7</v>
      </c>
      <c r="C28" s="35">
        <v>9.9</v>
      </c>
      <c r="D28" s="35">
        <v>8.9</v>
      </c>
      <c r="E28" s="35">
        <v>0.9</v>
      </c>
      <c r="F28" s="36">
        <v>2.9</v>
      </c>
      <c r="H28" s="34">
        <v>2042</v>
      </c>
      <c r="I28" s="35">
        <v>10.25</v>
      </c>
      <c r="J28" s="35">
        <v>17.1924996961963</v>
      </c>
      <c r="K28" s="35">
        <v>19.1924996961963</v>
      </c>
      <c r="L28" s="35">
        <v>10.5154113596433</v>
      </c>
      <c r="M28" s="35">
        <v>29.328527354052099</v>
      </c>
      <c r="N28" s="37">
        <v>17.7</v>
      </c>
    </row>
    <row r="29" spans="1:14" x14ac:dyDescent="0.25">
      <c r="A29" s="34">
        <v>2043</v>
      </c>
      <c r="B29" s="35">
        <v>12.2</v>
      </c>
      <c r="C29" s="35">
        <v>10.1</v>
      </c>
      <c r="D29" s="35">
        <v>8.1999999999999993</v>
      </c>
      <c r="E29" s="35">
        <v>1.6</v>
      </c>
      <c r="F29" s="36">
        <v>3.5</v>
      </c>
      <c r="H29" s="34">
        <v>2043</v>
      </c>
      <c r="I29" s="35">
        <v>10.25</v>
      </c>
      <c r="J29" s="35">
        <v>17.318882002673401</v>
      </c>
      <c r="K29" s="35">
        <v>19.318882002673401</v>
      </c>
      <c r="L29" s="35">
        <v>10.4462809527181</v>
      </c>
      <c r="M29" s="35">
        <v>29.218772000958399</v>
      </c>
      <c r="N29" s="37">
        <v>17.7</v>
      </c>
    </row>
    <row r="30" spans="1:14" x14ac:dyDescent="0.25">
      <c r="A30" s="34">
        <v>2044</v>
      </c>
      <c r="B30" s="35">
        <v>7</v>
      </c>
      <c r="C30" s="35">
        <v>5.5</v>
      </c>
      <c r="D30" s="35">
        <v>3.3</v>
      </c>
      <c r="E30" s="35">
        <v>0.4</v>
      </c>
      <c r="F30" s="36">
        <v>0.3</v>
      </c>
      <c r="H30" s="34">
        <v>2044</v>
      </c>
      <c r="I30" s="35">
        <v>10.25</v>
      </c>
      <c r="J30" s="35">
        <v>17.445264309150499</v>
      </c>
      <c r="K30" s="35">
        <v>19.445264309150499</v>
      </c>
      <c r="L30" s="35">
        <v>10.377150545792899</v>
      </c>
      <c r="M30" s="35">
        <v>29.109016647864799</v>
      </c>
      <c r="N30" s="37">
        <v>17.7</v>
      </c>
    </row>
    <row r="31" spans="1:14" x14ac:dyDescent="0.25">
      <c r="A31" s="34">
        <v>2045</v>
      </c>
      <c r="B31" s="35">
        <v>6.1</v>
      </c>
      <c r="C31" s="35">
        <v>5.0999999999999996</v>
      </c>
      <c r="D31" s="35">
        <v>2.9</v>
      </c>
      <c r="E31" s="35">
        <v>0.6</v>
      </c>
      <c r="F31" s="36">
        <v>0.3</v>
      </c>
      <c r="H31" s="34">
        <v>2045</v>
      </c>
      <c r="I31" s="35">
        <v>10.25</v>
      </c>
      <c r="J31" s="35">
        <v>17.5716466156276</v>
      </c>
      <c r="K31" s="35">
        <v>19.5716466156276</v>
      </c>
      <c r="L31" s="35">
        <v>10.3080201388678</v>
      </c>
      <c r="M31" s="35">
        <v>28.999261294771099</v>
      </c>
      <c r="N31" s="37">
        <v>17.7</v>
      </c>
    </row>
    <row r="32" spans="1:14" x14ac:dyDescent="0.25">
      <c r="A32" s="34">
        <v>2046</v>
      </c>
      <c r="B32" s="35">
        <v>5.3</v>
      </c>
      <c r="C32" s="35">
        <v>4.5</v>
      </c>
      <c r="D32" s="35">
        <v>2.4</v>
      </c>
      <c r="E32" s="35">
        <v>0.8</v>
      </c>
      <c r="F32" s="36">
        <v>0.3</v>
      </c>
      <c r="H32" s="34">
        <v>2046</v>
      </c>
      <c r="I32" s="35">
        <v>10.25</v>
      </c>
      <c r="J32" s="35">
        <v>17.698028922104701</v>
      </c>
      <c r="K32" s="35">
        <v>19.698028922104701</v>
      </c>
      <c r="L32" s="35">
        <v>10.238889731942599</v>
      </c>
      <c r="M32" s="35">
        <v>28.889505941677498</v>
      </c>
      <c r="N32" s="37">
        <v>17.7</v>
      </c>
    </row>
    <row r="33" spans="1:14" x14ac:dyDescent="0.25">
      <c r="A33" s="34">
        <v>2047</v>
      </c>
      <c r="B33" s="35">
        <v>4.4000000000000004</v>
      </c>
      <c r="C33" s="35">
        <v>3.9</v>
      </c>
      <c r="D33" s="35">
        <v>1.9</v>
      </c>
      <c r="E33" s="35">
        <v>0.9</v>
      </c>
      <c r="F33" s="36">
        <v>0.2</v>
      </c>
      <c r="H33" s="34">
        <v>2047</v>
      </c>
      <c r="I33" s="35">
        <v>10.25</v>
      </c>
      <c r="J33" s="35">
        <v>17.824411228581798</v>
      </c>
      <c r="K33" s="35">
        <v>19.824411228581798</v>
      </c>
      <c r="L33" s="35">
        <v>10.169759325017401</v>
      </c>
      <c r="M33" s="35">
        <v>28.779750588583902</v>
      </c>
      <c r="N33" s="37">
        <v>17.7</v>
      </c>
    </row>
    <row r="34" spans="1:14" x14ac:dyDescent="0.25">
      <c r="A34" s="34">
        <v>2048</v>
      </c>
      <c r="B34" s="35">
        <v>3.7</v>
      </c>
      <c r="C34" s="35">
        <v>3.3</v>
      </c>
      <c r="D34" s="35">
        <v>1.6</v>
      </c>
      <c r="E34" s="35">
        <v>0.8</v>
      </c>
      <c r="F34" s="36">
        <v>0.1</v>
      </c>
      <c r="H34" s="34">
        <v>2048</v>
      </c>
      <c r="I34" s="35">
        <v>10.25</v>
      </c>
      <c r="J34" s="35">
        <v>17.950793535058899</v>
      </c>
      <c r="K34" s="35">
        <v>19.950793535058899</v>
      </c>
      <c r="L34" s="35">
        <v>10.1006289180922</v>
      </c>
      <c r="M34" s="35">
        <v>28.669995235490202</v>
      </c>
      <c r="N34" s="37">
        <v>17.7</v>
      </c>
    </row>
    <row r="35" spans="1:14" x14ac:dyDescent="0.25">
      <c r="A35" s="34">
        <v>2049</v>
      </c>
      <c r="B35" s="35">
        <v>3</v>
      </c>
      <c r="C35" s="35">
        <v>2.7</v>
      </c>
      <c r="D35" s="35">
        <v>1.1000000000000001</v>
      </c>
      <c r="E35" s="35">
        <v>0.7</v>
      </c>
      <c r="F35" s="36">
        <v>0</v>
      </c>
      <c r="H35" s="34">
        <v>2049</v>
      </c>
      <c r="I35" s="35">
        <v>10.25</v>
      </c>
      <c r="J35" s="35">
        <v>18.077175841536</v>
      </c>
      <c r="K35" s="35">
        <v>20.077175841536</v>
      </c>
      <c r="L35" s="35">
        <v>10.031498511166999</v>
      </c>
      <c r="M35" s="35">
        <v>28.560239882396601</v>
      </c>
      <c r="N35" s="37">
        <v>17.7</v>
      </c>
    </row>
    <row r="36" spans="1:14" ht="15.75" thickBot="1" x14ac:dyDescent="0.3">
      <c r="A36" s="38">
        <v>2050</v>
      </c>
      <c r="B36" s="39">
        <v>2.1</v>
      </c>
      <c r="C36" s="39">
        <v>1.9</v>
      </c>
      <c r="D36" s="39">
        <v>0.6</v>
      </c>
      <c r="E36" s="39">
        <v>0.5</v>
      </c>
      <c r="F36" s="40">
        <v>0</v>
      </c>
      <c r="H36" s="38">
        <v>2050</v>
      </c>
      <c r="I36" s="39">
        <v>10.25</v>
      </c>
      <c r="J36" s="39">
        <v>18.203558148013101</v>
      </c>
      <c r="K36" s="39">
        <v>20.203558148013101</v>
      </c>
      <c r="L36" s="39">
        <v>9.9623681042419001</v>
      </c>
      <c r="M36" s="39">
        <v>28.450484529303001</v>
      </c>
      <c r="N36" s="41">
        <v>17.7</v>
      </c>
    </row>
  </sheetData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7615CF-6433-498C-A6A2-452C57FA696B}">
  <sheetPr codeName="Sheet5"/>
  <dimension ref="A1:AM8"/>
  <sheetViews>
    <sheetView workbookViewId="0"/>
  </sheetViews>
  <sheetFormatPr defaultRowHeight="15" x14ac:dyDescent="0.25"/>
  <cols>
    <col min="1" max="1" width="14.42578125" customWidth="1"/>
    <col min="2" max="7" width="15.42578125" customWidth="1"/>
  </cols>
  <sheetData>
    <row r="1" spans="1:39" x14ac:dyDescent="0.25">
      <c r="A1" s="3" t="s">
        <v>264</v>
      </c>
    </row>
    <row r="2" spans="1:39" ht="31.5" x14ac:dyDescent="0.25">
      <c r="A2" s="42" t="s">
        <v>168</v>
      </c>
      <c r="B2" s="42" t="s">
        <v>1</v>
      </c>
      <c r="C2" s="42" t="s">
        <v>2</v>
      </c>
      <c r="D2" s="42" t="s">
        <v>3</v>
      </c>
      <c r="E2" s="42" t="s">
        <v>4</v>
      </c>
      <c r="F2" s="42" t="s">
        <v>5</v>
      </c>
    </row>
    <row r="3" spans="1:39" ht="15.75" x14ac:dyDescent="0.25">
      <c r="A3" s="42" t="s">
        <v>265</v>
      </c>
      <c r="B3" s="43" t="s">
        <v>266</v>
      </c>
      <c r="C3" s="43" t="s">
        <v>267</v>
      </c>
      <c r="D3" s="43" t="s">
        <v>268</v>
      </c>
      <c r="E3" s="43" t="s">
        <v>267</v>
      </c>
      <c r="F3" s="43" t="s">
        <v>267</v>
      </c>
    </row>
    <row r="5" spans="1:39" x14ac:dyDescent="0.25">
      <c r="A5" s="3" t="s">
        <v>70</v>
      </c>
      <c r="B5">
        <v>2025</v>
      </c>
      <c r="C5">
        <v>2026</v>
      </c>
      <c r="D5">
        <v>2027</v>
      </c>
      <c r="E5">
        <v>2028</v>
      </c>
      <c r="F5">
        <v>2029</v>
      </c>
      <c r="G5">
        <v>2030</v>
      </c>
      <c r="H5">
        <v>2031</v>
      </c>
      <c r="I5">
        <v>2032</v>
      </c>
      <c r="J5">
        <v>2033</v>
      </c>
      <c r="K5">
        <v>2034</v>
      </c>
      <c r="L5">
        <v>2035</v>
      </c>
      <c r="M5">
        <v>2036</v>
      </c>
      <c r="N5">
        <v>2037</v>
      </c>
      <c r="O5">
        <v>2038</v>
      </c>
      <c r="P5">
        <v>2039</v>
      </c>
      <c r="Q5">
        <v>2040</v>
      </c>
      <c r="R5">
        <v>2041</v>
      </c>
      <c r="S5">
        <v>2042</v>
      </c>
      <c r="T5">
        <v>2043</v>
      </c>
      <c r="U5">
        <v>2044</v>
      </c>
      <c r="V5">
        <v>2045</v>
      </c>
      <c r="W5">
        <v>2046</v>
      </c>
      <c r="X5">
        <v>2047</v>
      </c>
      <c r="Y5">
        <v>2048</v>
      </c>
      <c r="Z5">
        <v>2049</v>
      </c>
      <c r="AA5">
        <v>2050</v>
      </c>
      <c r="AB5">
        <v>2051</v>
      </c>
      <c r="AC5">
        <v>2052</v>
      </c>
      <c r="AD5">
        <v>2053</v>
      </c>
      <c r="AE5">
        <v>2054</v>
      </c>
      <c r="AF5">
        <v>2055</v>
      </c>
      <c r="AG5">
        <v>2056</v>
      </c>
      <c r="AH5">
        <v>2057</v>
      </c>
      <c r="AI5">
        <v>2058</v>
      </c>
      <c r="AJ5">
        <v>2059</v>
      </c>
      <c r="AK5">
        <v>2060</v>
      </c>
      <c r="AL5">
        <v>2061</v>
      </c>
      <c r="AM5">
        <v>2062</v>
      </c>
    </row>
    <row r="6" spans="1:39" ht="15.75" x14ac:dyDescent="0.25">
      <c r="A6" s="42" t="s">
        <v>266</v>
      </c>
      <c r="B6">
        <v>57.004523809523803</v>
      </c>
      <c r="C6">
        <v>39.902912621359199</v>
      </c>
      <c r="D6">
        <v>40.399660665472702</v>
      </c>
      <c r="E6">
        <v>50.299745499104503</v>
      </c>
      <c r="F6">
        <v>60.199830332736298</v>
      </c>
      <c r="G6">
        <v>70.099915166368106</v>
      </c>
      <c r="H6">
        <v>80</v>
      </c>
      <c r="I6">
        <v>74</v>
      </c>
      <c r="J6">
        <v>68</v>
      </c>
      <c r="K6">
        <v>61</v>
      </c>
      <c r="L6">
        <v>53</v>
      </c>
      <c r="M6">
        <v>53</v>
      </c>
      <c r="N6">
        <v>53</v>
      </c>
      <c r="O6">
        <v>53</v>
      </c>
      <c r="P6">
        <v>53</v>
      </c>
      <c r="Q6">
        <v>53</v>
      </c>
      <c r="R6">
        <v>53</v>
      </c>
      <c r="S6">
        <v>53</v>
      </c>
      <c r="T6">
        <v>53</v>
      </c>
      <c r="U6">
        <v>53</v>
      </c>
      <c r="V6">
        <v>53</v>
      </c>
      <c r="W6">
        <v>53</v>
      </c>
      <c r="X6">
        <v>53</v>
      </c>
      <c r="Y6">
        <v>53</v>
      </c>
      <c r="Z6">
        <v>53</v>
      </c>
      <c r="AA6">
        <v>53</v>
      </c>
      <c r="AB6">
        <v>53</v>
      </c>
      <c r="AC6">
        <v>52</v>
      </c>
      <c r="AD6">
        <v>52</v>
      </c>
      <c r="AE6">
        <v>51</v>
      </c>
      <c r="AF6">
        <v>51</v>
      </c>
      <c r="AG6">
        <v>50</v>
      </c>
      <c r="AH6">
        <v>50</v>
      </c>
      <c r="AI6">
        <v>49</v>
      </c>
      <c r="AJ6">
        <v>49</v>
      </c>
      <c r="AK6">
        <v>48</v>
      </c>
      <c r="AL6">
        <v>48</v>
      </c>
      <c r="AM6">
        <v>47</v>
      </c>
    </row>
    <row r="7" spans="1:39" ht="31.5" x14ac:dyDescent="0.25">
      <c r="A7" s="42" t="s">
        <v>267</v>
      </c>
      <c r="B7">
        <v>57.004523809523803</v>
      </c>
      <c r="C7">
        <v>39.902912621359199</v>
      </c>
      <c r="D7">
        <v>40.399660665472702</v>
      </c>
      <c r="E7">
        <v>63.799745499104503</v>
      </c>
      <c r="F7">
        <v>87.199830332736298</v>
      </c>
      <c r="G7">
        <v>110.59991516636801</v>
      </c>
      <c r="H7">
        <v>134</v>
      </c>
      <c r="I7">
        <v>134</v>
      </c>
      <c r="J7">
        <v>134</v>
      </c>
      <c r="K7">
        <v>133</v>
      </c>
      <c r="L7">
        <v>132</v>
      </c>
      <c r="M7">
        <v>135</v>
      </c>
      <c r="N7">
        <v>139</v>
      </c>
      <c r="O7">
        <v>142</v>
      </c>
      <c r="P7">
        <v>146</v>
      </c>
      <c r="Q7">
        <v>149</v>
      </c>
      <c r="R7">
        <v>153</v>
      </c>
      <c r="S7">
        <v>157</v>
      </c>
      <c r="T7">
        <v>160</v>
      </c>
      <c r="U7">
        <v>165</v>
      </c>
      <c r="V7">
        <v>169</v>
      </c>
      <c r="W7">
        <v>173</v>
      </c>
      <c r="X7">
        <v>177</v>
      </c>
      <c r="Y7">
        <v>182</v>
      </c>
      <c r="Z7">
        <v>186</v>
      </c>
      <c r="AA7">
        <v>191</v>
      </c>
      <c r="AB7">
        <v>195</v>
      </c>
      <c r="AC7">
        <v>199</v>
      </c>
      <c r="AD7">
        <v>203</v>
      </c>
      <c r="AE7">
        <v>207</v>
      </c>
      <c r="AF7">
        <v>211</v>
      </c>
      <c r="AG7">
        <v>215</v>
      </c>
      <c r="AH7">
        <v>220</v>
      </c>
      <c r="AI7">
        <v>224</v>
      </c>
      <c r="AJ7">
        <v>229</v>
      </c>
      <c r="AK7">
        <v>233</v>
      </c>
      <c r="AL7">
        <v>238</v>
      </c>
      <c r="AM7">
        <v>243</v>
      </c>
    </row>
    <row r="8" spans="1:39" ht="15.75" x14ac:dyDescent="0.25">
      <c r="A8" s="42" t="s">
        <v>268</v>
      </c>
      <c r="B8">
        <v>57.004523809523803</v>
      </c>
      <c r="C8">
        <v>39.902912621359199</v>
      </c>
      <c r="D8">
        <v>40.399660665472702</v>
      </c>
      <c r="E8">
        <v>77.299745499104503</v>
      </c>
      <c r="F8">
        <v>114.199830332736</v>
      </c>
      <c r="G8">
        <v>151.09991516636799</v>
      </c>
      <c r="H8">
        <v>188</v>
      </c>
      <c r="I8">
        <v>193</v>
      </c>
      <c r="J8">
        <v>199</v>
      </c>
      <c r="K8">
        <v>205</v>
      </c>
      <c r="L8">
        <v>211</v>
      </c>
      <c r="M8">
        <v>218</v>
      </c>
      <c r="N8">
        <v>224</v>
      </c>
      <c r="O8">
        <v>231</v>
      </c>
      <c r="P8">
        <v>238</v>
      </c>
      <c r="Q8">
        <v>245</v>
      </c>
      <c r="R8">
        <v>252</v>
      </c>
      <c r="S8">
        <v>260</v>
      </c>
      <c r="T8">
        <v>268</v>
      </c>
      <c r="U8">
        <v>276</v>
      </c>
      <c r="V8">
        <v>284</v>
      </c>
      <c r="W8">
        <v>292</v>
      </c>
      <c r="X8">
        <v>301</v>
      </c>
      <c r="Y8">
        <v>310</v>
      </c>
      <c r="Z8">
        <v>320</v>
      </c>
      <c r="AA8">
        <v>329</v>
      </c>
      <c r="AB8">
        <v>339</v>
      </c>
      <c r="AC8">
        <v>349</v>
      </c>
      <c r="AD8">
        <v>360</v>
      </c>
      <c r="AE8">
        <v>370</v>
      </c>
      <c r="AF8">
        <v>382</v>
      </c>
      <c r="AG8">
        <v>393</v>
      </c>
      <c r="AH8">
        <v>405</v>
      </c>
      <c r="AI8">
        <v>417</v>
      </c>
      <c r="AJ8">
        <v>429</v>
      </c>
      <c r="AK8">
        <v>442</v>
      </c>
      <c r="AL8">
        <v>456</v>
      </c>
      <c r="AM8">
        <v>469</v>
      </c>
    </row>
  </sheetData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24FBDB-A9A3-4F0E-8D61-A944506D31BF}">
  <sheetPr codeName="Sheet6"/>
  <dimension ref="A1:AN22"/>
  <sheetViews>
    <sheetView zoomScale="85" zoomScaleNormal="85" workbookViewId="0"/>
  </sheetViews>
  <sheetFormatPr defaultRowHeight="15" x14ac:dyDescent="0.25"/>
  <cols>
    <col min="1" max="1" width="10" bestFit="1" customWidth="1"/>
    <col min="2" max="2" width="21.7109375" customWidth="1"/>
  </cols>
  <sheetData>
    <row r="1" spans="1:40" x14ac:dyDescent="0.25">
      <c r="A1" s="3" t="s">
        <v>66</v>
      </c>
    </row>
    <row r="2" spans="1:40" s="45" customFormat="1" x14ac:dyDescent="0.25">
      <c r="A2" s="44" t="s">
        <v>269</v>
      </c>
      <c r="B2" s="44" t="s">
        <v>168</v>
      </c>
      <c r="C2" s="44">
        <v>2023</v>
      </c>
      <c r="D2" s="44">
        <v>2024</v>
      </c>
      <c r="E2" s="44">
        <v>2025</v>
      </c>
      <c r="F2" s="44">
        <v>2026</v>
      </c>
      <c r="G2" s="44">
        <v>2027</v>
      </c>
      <c r="H2" s="44">
        <v>2028</v>
      </c>
      <c r="I2" s="44">
        <v>2029</v>
      </c>
      <c r="J2" s="44">
        <v>2030</v>
      </c>
      <c r="K2" s="44">
        <v>2031</v>
      </c>
      <c r="L2" s="44">
        <v>2032</v>
      </c>
      <c r="M2" s="44">
        <v>2033</v>
      </c>
      <c r="N2" s="44">
        <v>2034</v>
      </c>
      <c r="O2" s="44">
        <v>2035</v>
      </c>
      <c r="P2" s="44">
        <v>2036</v>
      </c>
      <c r="Q2" s="44">
        <v>2037</v>
      </c>
      <c r="R2" s="44">
        <v>2038</v>
      </c>
      <c r="S2" s="44">
        <v>2039</v>
      </c>
      <c r="T2" s="44">
        <v>2040</v>
      </c>
      <c r="U2" s="44">
        <v>2041</v>
      </c>
      <c r="V2" s="44">
        <v>2042</v>
      </c>
      <c r="W2" s="44">
        <v>2043</v>
      </c>
      <c r="X2" s="44">
        <v>2044</v>
      </c>
      <c r="Y2" s="44">
        <v>2045</v>
      </c>
      <c r="Z2" s="44">
        <v>2046</v>
      </c>
      <c r="AA2" s="44">
        <v>2047</v>
      </c>
      <c r="AB2" s="44">
        <v>2048</v>
      </c>
      <c r="AC2" s="44">
        <v>2049</v>
      </c>
      <c r="AD2" s="44">
        <v>2050</v>
      </c>
      <c r="AE2" s="44">
        <v>2051</v>
      </c>
      <c r="AF2" s="44">
        <v>2052</v>
      </c>
      <c r="AG2" s="44">
        <v>2053</v>
      </c>
      <c r="AH2" s="44">
        <v>2054</v>
      </c>
      <c r="AI2" s="44">
        <v>2055</v>
      </c>
      <c r="AJ2" s="44">
        <v>2056</v>
      </c>
      <c r="AK2" s="44">
        <v>2057</v>
      </c>
      <c r="AL2" s="44">
        <v>2058</v>
      </c>
      <c r="AM2" s="44">
        <v>2059</v>
      </c>
      <c r="AN2" s="44">
        <v>2060</v>
      </c>
    </row>
    <row r="3" spans="1:40" s="35" customFormat="1" x14ac:dyDescent="0.25">
      <c r="A3" s="35" t="s">
        <v>270</v>
      </c>
      <c r="B3" s="46" t="s">
        <v>175</v>
      </c>
      <c r="C3" s="47">
        <v>4.3031550193137542E-2</v>
      </c>
      <c r="D3" s="47">
        <v>4.3031550193122728E-2</v>
      </c>
      <c r="E3" s="47">
        <v>4.3031550193000041E-2</v>
      </c>
      <c r="F3" s="47">
        <v>0</v>
      </c>
      <c r="G3" s="47">
        <v>0</v>
      </c>
      <c r="H3" s="47">
        <v>0</v>
      </c>
      <c r="I3" s="47">
        <v>0</v>
      </c>
      <c r="J3" s="47">
        <v>0</v>
      </c>
      <c r="K3" s="47">
        <v>0</v>
      </c>
      <c r="L3" s="47">
        <v>0</v>
      </c>
      <c r="M3" s="47">
        <v>0</v>
      </c>
      <c r="N3" s="47">
        <v>0</v>
      </c>
      <c r="O3" s="47">
        <v>0</v>
      </c>
      <c r="P3" s="47">
        <v>0</v>
      </c>
      <c r="Q3" s="47">
        <v>0</v>
      </c>
      <c r="R3" s="47">
        <v>0</v>
      </c>
      <c r="S3" s="47">
        <v>0</v>
      </c>
      <c r="T3" s="47">
        <v>0</v>
      </c>
      <c r="U3" s="47">
        <v>0</v>
      </c>
      <c r="V3" s="47">
        <v>0</v>
      </c>
      <c r="W3" s="47">
        <v>0</v>
      </c>
      <c r="X3" s="47">
        <v>0</v>
      </c>
      <c r="Y3" s="47">
        <v>0</v>
      </c>
      <c r="Z3" s="47">
        <v>0</v>
      </c>
      <c r="AA3" s="47">
        <v>0</v>
      </c>
      <c r="AB3" s="47">
        <v>0</v>
      </c>
      <c r="AC3" s="47">
        <v>0</v>
      </c>
      <c r="AD3" s="47">
        <v>0</v>
      </c>
      <c r="AE3" s="47">
        <v>0</v>
      </c>
      <c r="AF3" s="47">
        <v>0</v>
      </c>
      <c r="AG3" s="47">
        <v>0</v>
      </c>
      <c r="AH3" s="47">
        <v>0</v>
      </c>
      <c r="AI3" s="47">
        <v>0</v>
      </c>
      <c r="AJ3" s="47">
        <v>0</v>
      </c>
      <c r="AK3" s="47">
        <v>0</v>
      </c>
      <c r="AL3" s="47">
        <v>0</v>
      </c>
      <c r="AM3" s="47">
        <v>0</v>
      </c>
      <c r="AN3" s="47">
        <v>0</v>
      </c>
    </row>
    <row r="4" spans="1:40" s="35" customFormat="1" x14ac:dyDescent="0.25">
      <c r="A4" s="35" t="s">
        <v>270</v>
      </c>
      <c r="B4" s="46" t="s">
        <v>171</v>
      </c>
      <c r="C4" s="47">
        <v>4.3031550193137542E-2</v>
      </c>
      <c r="D4" s="47">
        <v>4.3031550193122728E-2</v>
      </c>
      <c r="E4" s="47">
        <v>4.3031550193000041E-2</v>
      </c>
      <c r="F4" s="47">
        <v>0</v>
      </c>
      <c r="G4" s="47">
        <v>0</v>
      </c>
      <c r="H4" s="47">
        <v>0</v>
      </c>
      <c r="I4" s="47">
        <v>0</v>
      </c>
      <c r="J4" s="47">
        <v>0</v>
      </c>
      <c r="K4" s="47">
        <v>0</v>
      </c>
      <c r="L4" s="47">
        <v>0</v>
      </c>
      <c r="M4" s="47">
        <v>0</v>
      </c>
      <c r="N4" s="47">
        <v>0</v>
      </c>
      <c r="O4" s="47">
        <v>0</v>
      </c>
      <c r="P4" s="47">
        <v>0</v>
      </c>
      <c r="Q4" s="47">
        <v>0</v>
      </c>
      <c r="R4" s="47">
        <v>0</v>
      </c>
      <c r="S4" s="47">
        <v>0</v>
      </c>
      <c r="T4" s="47">
        <v>0</v>
      </c>
      <c r="U4" s="47">
        <v>0</v>
      </c>
      <c r="V4" s="47">
        <v>0</v>
      </c>
      <c r="W4" s="47">
        <v>0</v>
      </c>
      <c r="X4" s="47">
        <v>0</v>
      </c>
      <c r="Y4" s="47">
        <v>0</v>
      </c>
      <c r="Z4" s="47">
        <v>0</v>
      </c>
      <c r="AA4" s="47">
        <v>0</v>
      </c>
      <c r="AB4" s="47">
        <v>0</v>
      </c>
      <c r="AC4" s="47">
        <v>0</v>
      </c>
      <c r="AD4" s="47">
        <v>0</v>
      </c>
      <c r="AE4" s="47">
        <v>0</v>
      </c>
      <c r="AF4" s="47">
        <v>0</v>
      </c>
      <c r="AG4" s="47">
        <v>0</v>
      </c>
      <c r="AH4" s="47">
        <v>0</v>
      </c>
      <c r="AI4" s="47">
        <v>0</v>
      </c>
      <c r="AJ4" s="47">
        <v>0</v>
      </c>
      <c r="AK4" s="47">
        <v>0</v>
      </c>
      <c r="AL4" s="47">
        <v>0</v>
      </c>
      <c r="AM4" s="47">
        <v>0</v>
      </c>
      <c r="AN4" s="47">
        <v>0</v>
      </c>
    </row>
    <row r="5" spans="1:40" s="35" customFormat="1" x14ac:dyDescent="0.25">
      <c r="A5" s="35" t="s">
        <v>270</v>
      </c>
      <c r="B5" s="46" t="s">
        <v>173</v>
      </c>
      <c r="C5" s="47">
        <v>4.3031550193137542E-2</v>
      </c>
      <c r="D5" s="47">
        <v>4.3031550193122728E-2</v>
      </c>
      <c r="E5" s="47">
        <v>4.3031550193000041E-2</v>
      </c>
      <c r="F5" s="47">
        <v>0</v>
      </c>
      <c r="G5" s="47">
        <v>0</v>
      </c>
      <c r="H5" s="47">
        <v>0</v>
      </c>
      <c r="I5" s="47">
        <v>0</v>
      </c>
      <c r="J5" s="47">
        <v>0</v>
      </c>
      <c r="K5" s="47">
        <v>0</v>
      </c>
      <c r="L5" s="47">
        <v>0</v>
      </c>
      <c r="M5" s="47">
        <v>0</v>
      </c>
      <c r="N5" s="47">
        <v>0</v>
      </c>
      <c r="O5" s="47">
        <v>0</v>
      </c>
      <c r="P5" s="47">
        <v>0</v>
      </c>
      <c r="Q5" s="47">
        <v>0</v>
      </c>
      <c r="R5" s="47">
        <v>0</v>
      </c>
      <c r="S5" s="47">
        <v>0</v>
      </c>
      <c r="T5" s="47">
        <v>0</v>
      </c>
      <c r="U5" s="47">
        <v>0</v>
      </c>
      <c r="V5" s="47">
        <v>0</v>
      </c>
      <c r="W5" s="47">
        <v>0</v>
      </c>
      <c r="X5" s="47">
        <v>0</v>
      </c>
      <c r="Y5" s="47">
        <v>0</v>
      </c>
      <c r="Z5" s="47">
        <v>0</v>
      </c>
      <c r="AA5" s="47">
        <v>0</v>
      </c>
      <c r="AB5" s="47">
        <v>0</v>
      </c>
      <c r="AC5" s="47">
        <v>0</v>
      </c>
      <c r="AD5" s="47">
        <v>0</v>
      </c>
      <c r="AE5" s="47">
        <v>0</v>
      </c>
      <c r="AF5" s="47">
        <v>0</v>
      </c>
      <c r="AG5" s="47">
        <v>0</v>
      </c>
      <c r="AH5" s="47">
        <v>0</v>
      </c>
      <c r="AI5" s="47">
        <v>0</v>
      </c>
      <c r="AJ5" s="47">
        <v>0</v>
      </c>
      <c r="AK5" s="47">
        <v>0</v>
      </c>
      <c r="AL5" s="47">
        <v>0</v>
      </c>
      <c r="AM5" s="47">
        <v>0</v>
      </c>
      <c r="AN5" s="47">
        <v>0</v>
      </c>
    </row>
    <row r="6" spans="1:40" s="35" customFormat="1" x14ac:dyDescent="0.25">
      <c r="A6" s="35" t="s">
        <v>270</v>
      </c>
      <c r="B6" s="46" t="s">
        <v>174</v>
      </c>
      <c r="C6" s="47">
        <v>4.3031550193137542E-2</v>
      </c>
      <c r="D6" s="47">
        <v>4.3031550193122728E-2</v>
      </c>
      <c r="E6" s="47">
        <v>4.3031550193000041E-2</v>
      </c>
      <c r="F6" s="47">
        <v>0</v>
      </c>
      <c r="G6" s="47">
        <v>0</v>
      </c>
      <c r="H6" s="47">
        <v>0</v>
      </c>
      <c r="I6" s="47">
        <v>0</v>
      </c>
      <c r="J6" s="47">
        <v>0</v>
      </c>
      <c r="K6" s="47">
        <v>0</v>
      </c>
      <c r="L6" s="47">
        <v>0</v>
      </c>
      <c r="M6" s="47">
        <v>0</v>
      </c>
      <c r="N6" s="47">
        <v>0</v>
      </c>
      <c r="O6" s="47">
        <v>0</v>
      </c>
      <c r="P6" s="47">
        <v>0</v>
      </c>
      <c r="Q6" s="47">
        <v>0</v>
      </c>
      <c r="R6" s="47">
        <v>0</v>
      </c>
      <c r="S6" s="47">
        <v>0</v>
      </c>
      <c r="T6" s="47">
        <v>0</v>
      </c>
      <c r="U6" s="47">
        <v>0</v>
      </c>
      <c r="V6" s="47">
        <v>0</v>
      </c>
      <c r="W6" s="47">
        <v>0</v>
      </c>
      <c r="X6" s="47">
        <v>0</v>
      </c>
      <c r="Y6" s="47">
        <v>0</v>
      </c>
      <c r="Z6" s="47">
        <v>0</v>
      </c>
      <c r="AA6" s="47">
        <v>0</v>
      </c>
      <c r="AB6" s="47">
        <v>0</v>
      </c>
      <c r="AC6" s="47">
        <v>0</v>
      </c>
      <c r="AD6" s="47">
        <v>0</v>
      </c>
      <c r="AE6" s="47">
        <v>0</v>
      </c>
      <c r="AF6" s="47">
        <v>0</v>
      </c>
      <c r="AG6" s="47">
        <v>0</v>
      </c>
      <c r="AH6" s="47">
        <v>0</v>
      </c>
      <c r="AI6" s="47">
        <v>0</v>
      </c>
      <c r="AJ6" s="47">
        <v>0</v>
      </c>
      <c r="AK6" s="47">
        <v>0</v>
      </c>
      <c r="AL6" s="47">
        <v>0</v>
      </c>
      <c r="AM6" s="47">
        <v>0</v>
      </c>
      <c r="AN6" s="47">
        <v>0</v>
      </c>
    </row>
    <row r="7" spans="1:40" s="35" customFormat="1" x14ac:dyDescent="0.25">
      <c r="A7" s="35" t="s">
        <v>270</v>
      </c>
      <c r="B7" s="46" t="s">
        <v>172</v>
      </c>
      <c r="C7" s="47">
        <v>4.3031550193137542E-2</v>
      </c>
      <c r="D7" s="47">
        <v>4.3031550193122728E-2</v>
      </c>
      <c r="E7" s="47">
        <v>4.3031550193000041E-2</v>
      </c>
      <c r="F7" s="47">
        <v>0</v>
      </c>
      <c r="G7" s="47">
        <v>0</v>
      </c>
      <c r="H7" s="47">
        <v>0</v>
      </c>
      <c r="I7" s="47">
        <v>0</v>
      </c>
      <c r="J7" s="47">
        <v>0</v>
      </c>
      <c r="K7" s="47">
        <v>0</v>
      </c>
      <c r="L7" s="47">
        <v>0</v>
      </c>
      <c r="M7" s="47">
        <v>0</v>
      </c>
      <c r="N7" s="47">
        <v>0</v>
      </c>
      <c r="O7" s="47">
        <v>0</v>
      </c>
      <c r="P7" s="47">
        <v>0</v>
      </c>
      <c r="Q7" s="47">
        <v>0</v>
      </c>
      <c r="R7" s="47">
        <v>0</v>
      </c>
      <c r="S7" s="47">
        <v>0</v>
      </c>
      <c r="T7" s="47">
        <v>0</v>
      </c>
      <c r="U7" s="47">
        <v>0</v>
      </c>
      <c r="V7" s="47">
        <v>0</v>
      </c>
      <c r="W7" s="47">
        <v>0</v>
      </c>
      <c r="X7" s="47">
        <v>0</v>
      </c>
      <c r="Y7" s="47">
        <v>0</v>
      </c>
      <c r="Z7" s="47">
        <v>0</v>
      </c>
      <c r="AA7" s="47">
        <v>0</v>
      </c>
      <c r="AB7" s="47">
        <v>0</v>
      </c>
      <c r="AC7" s="47">
        <v>0</v>
      </c>
      <c r="AD7" s="47">
        <v>0</v>
      </c>
      <c r="AE7" s="47">
        <v>0</v>
      </c>
      <c r="AF7" s="47">
        <v>0</v>
      </c>
      <c r="AG7" s="47">
        <v>0</v>
      </c>
      <c r="AH7" s="47">
        <v>0</v>
      </c>
      <c r="AI7" s="47">
        <v>0</v>
      </c>
      <c r="AJ7" s="47">
        <v>0</v>
      </c>
      <c r="AK7" s="47">
        <v>0</v>
      </c>
      <c r="AL7" s="47">
        <v>0</v>
      </c>
      <c r="AM7" s="47">
        <v>0</v>
      </c>
      <c r="AN7" s="47">
        <v>0</v>
      </c>
    </row>
    <row r="8" spans="1:40" s="35" customFormat="1" x14ac:dyDescent="0.25">
      <c r="A8" s="35" t="s">
        <v>271</v>
      </c>
      <c r="B8" s="46" t="s">
        <v>175</v>
      </c>
      <c r="C8" s="47">
        <v>9.839587076630929E-2</v>
      </c>
      <c r="D8" s="47">
        <v>7.7434667712734773E-2</v>
      </c>
      <c r="E8" s="47">
        <v>7.7434667712734773E-2</v>
      </c>
      <c r="F8" s="47">
        <v>7.7434667712734773E-2</v>
      </c>
      <c r="G8" s="47">
        <v>0</v>
      </c>
      <c r="H8" s="47">
        <v>0</v>
      </c>
      <c r="I8" s="47">
        <v>0</v>
      </c>
      <c r="J8" s="47">
        <v>0</v>
      </c>
      <c r="K8" s="47">
        <v>0</v>
      </c>
      <c r="L8" s="47">
        <v>0</v>
      </c>
      <c r="M8" s="47">
        <v>0</v>
      </c>
      <c r="N8" s="47">
        <v>0</v>
      </c>
      <c r="O8" s="47">
        <v>0</v>
      </c>
      <c r="P8" s="47">
        <v>0</v>
      </c>
      <c r="Q8" s="47">
        <v>0</v>
      </c>
      <c r="R8" s="47">
        <v>0</v>
      </c>
      <c r="S8" s="47">
        <v>0</v>
      </c>
      <c r="T8" s="47">
        <v>0</v>
      </c>
      <c r="U8" s="47">
        <v>0</v>
      </c>
      <c r="V8" s="47">
        <v>0</v>
      </c>
      <c r="W8" s="47">
        <v>0</v>
      </c>
      <c r="X8" s="47">
        <v>0</v>
      </c>
      <c r="Y8" s="47">
        <v>0</v>
      </c>
      <c r="Z8" s="47">
        <v>0</v>
      </c>
      <c r="AA8" s="47">
        <v>0</v>
      </c>
      <c r="AB8" s="47">
        <v>0</v>
      </c>
      <c r="AC8" s="47">
        <v>0</v>
      </c>
      <c r="AD8" s="47">
        <v>0</v>
      </c>
      <c r="AE8" s="47">
        <v>0</v>
      </c>
      <c r="AF8" s="47">
        <v>0</v>
      </c>
      <c r="AG8" s="47">
        <v>0</v>
      </c>
      <c r="AH8" s="47">
        <v>0</v>
      </c>
      <c r="AI8" s="47">
        <v>0</v>
      </c>
      <c r="AJ8" s="47">
        <v>0</v>
      </c>
      <c r="AK8" s="47">
        <v>0</v>
      </c>
      <c r="AL8" s="47">
        <v>0</v>
      </c>
      <c r="AM8" s="47">
        <v>0</v>
      </c>
      <c r="AN8" s="47">
        <v>0</v>
      </c>
    </row>
    <row r="9" spans="1:40" s="35" customFormat="1" x14ac:dyDescent="0.25">
      <c r="A9" s="35" t="s">
        <v>271</v>
      </c>
      <c r="B9" s="46" t="s">
        <v>171</v>
      </c>
      <c r="C9" s="47">
        <v>9.839587076630929E-2</v>
      </c>
      <c r="D9" s="47">
        <v>7.7434667712734773E-2</v>
      </c>
      <c r="E9" s="47">
        <v>7.7434667712734773E-2</v>
      </c>
      <c r="F9" s="47">
        <v>7.7434667712734773E-2</v>
      </c>
      <c r="G9" s="47">
        <v>0</v>
      </c>
      <c r="H9" s="47">
        <v>0</v>
      </c>
      <c r="I9" s="47">
        <v>0</v>
      </c>
      <c r="J9" s="47">
        <v>0</v>
      </c>
      <c r="K9" s="47">
        <v>0</v>
      </c>
      <c r="L9" s="47">
        <v>0</v>
      </c>
      <c r="M9" s="47">
        <v>0</v>
      </c>
      <c r="N9" s="47">
        <v>0</v>
      </c>
      <c r="O9" s="47">
        <v>0</v>
      </c>
      <c r="P9" s="47">
        <v>0</v>
      </c>
      <c r="Q9" s="47">
        <v>0</v>
      </c>
      <c r="R9" s="47">
        <v>0</v>
      </c>
      <c r="S9" s="47">
        <v>0</v>
      </c>
      <c r="T9" s="47">
        <v>0</v>
      </c>
      <c r="U9" s="47">
        <v>0</v>
      </c>
      <c r="V9" s="47">
        <v>0</v>
      </c>
      <c r="W9" s="47">
        <v>0</v>
      </c>
      <c r="X9" s="47">
        <v>0</v>
      </c>
      <c r="Y9" s="47">
        <v>0</v>
      </c>
      <c r="Z9" s="47">
        <v>0</v>
      </c>
      <c r="AA9" s="47">
        <v>0</v>
      </c>
      <c r="AB9" s="47">
        <v>0</v>
      </c>
      <c r="AC9" s="47">
        <v>0</v>
      </c>
      <c r="AD9" s="47">
        <v>0</v>
      </c>
      <c r="AE9" s="47">
        <v>0</v>
      </c>
      <c r="AF9" s="47">
        <v>0</v>
      </c>
      <c r="AG9" s="47">
        <v>0</v>
      </c>
      <c r="AH9" s="47">
        <v>0</v>
      </c>
      <c r="AI9" s="47">
        <v>0</v>
      </c>
      <c r="AJ9" s="47">
        <v>0</v>
      </c>
      <c r="AK9" s="47">
        <v>0</v>
      </c>
      <c r="AL9" s="47">
        <v>0</v>
      </c>
      <c r="AM9" s="47">
        <v>0</v>
      </c>
      <c r="AN9" s="47">
        <v>0</v>
      </c>
    </row>
    <row r="10" spans="1:40" s="35" customFormat="1" x14ac:dyDescent="0.25">
      <c r="A10" s="35" t="s">
        <v>271</v>
      </c>
      <c r="B10" s="46" t="s">
        <v>173</v>
      </c>
      <c r="C10" s="47">
        <v>9.839587076630929E-2</v>
      </c>
      <c r="D10" s="47">
        <v>7.7434667712734773E-2</v>
      </c>
      <c r="E10" s="47">
        <v>7.7434667712734773E-2</v>
      </c>
      <c r="F10" s="47">
        <v>7.7434667712734773E-2</v>
      </c>
      <c r="G10" s="47">
        <v>0</v>
      </c>
      <c r="H10" s="47">
        <v>0</v>
      </c>
      <c r="I10" s="47">
        <v>0</v>
      </c>
      <c r="J10" s="47">
        <v>0</v>
      </c>
      <c r="K10" s="47">
        <v>0</v>
      </c>
      <c r="L10" s="47">
        <v>0</v>
      </c>
      <c r="M10" s="47">
        <v>0</v>
      </c>
      <c r="N10" s="47">
        <v>0</v>
      </c>
      <c r="O10" s="47">
        <v>0</v>
      </c>
      <c r="P10" s="47">
        <v>0</v>
      </c>
      <c r="Q10" s="47">
        <v>0</v>
      </c>
      <c r="R10" s="47">
        <v>0</v>
      </c>
      <c r="S10" s="47">
        <v>0</v>
      </c>
      <c r="T10" s="47">
        <v>0</v>
      </c>
      <c r="U10" s="47">
        <v>0</v>
      </c>
      <c r="V10" s="47">
        <v>0</v>
      </c>
      <c r="W10" s="47">
        <v>0</v>
      </c>
      <c r="X10" s="47">
        <v>0</v>
      </c>
      <c r="Y10" s="47">
        <v>0</v>
      </c>
      <c r="Z10" s="47">
        <v>0</v>
      </c>
      <c r="AA10" s="47">
        <v>0</v>
      </c>
      <c r="AB10" s="47">
        <v>0</v>
      </c>
      <c r="AC10" s="47">
        <v>0</v>
      </c>
      <c r="AD10" s="47">
        <v>0</v>
      </c>
      <c r="AE10" s="47">
        <v>0</v>
      </c>
      <c r="AF10" s="47">
        <v>0</v>
      </c>
      <c r="AG10" s="47">
        <v>0</v>
      </c>
      <c r="AH10" s="47">
        <v>0</v>
      </c>
      <c r="AI10" s="47">
        <v>0</v>
      </c>
      <c r="AJ10" s="47">
        <v>0</v>
      </c>
      <c r="AK10" s="47">
        <v>0</v>
      </c>
      <c r="AL10" s="47">
        <v>0</v>
      </c>
      <c r="AM10" s="47">
        <v>0</v>
      </c>
      <c r="AN10" s="47">
        <v>0</v>
      </c>
    </row>
    <row r="11" spans="1:40" s="35" customFormat="1" x14ac:dyDescent="0.25">
      <c r="A11" s="35" t="s">
        <v>271</v>
      </c>
      <c r="B11" s="46" t="s">
        <v>174</v>
      </c>
      <c r="C11" s="47">
        <v>9.839587076630929E-2</v>
      </c>
      <c r="D11" s="47">
        <v>7.7434667712734773E-2</v>
      </c>
      <c r="E11" s="47">
        <v>7.7434667712734773E-2</v>
      </c>
      <c r="F11" s="47">
        <v>7.7434667712734773E-2</v>
      </c>
      <c r="G11" s="47">
        <v>0</v>
      </c>
      <c r="H11" s="47">
        <v>0</v>
      </c>
      <c r="I11" s="47">
        <v>0</v>
      </c>
      <c r="J11" s="47">
        <v>0</v>
      </c>
      <c r="K11" s="47">
        <v>0</v>
      </c>
      <c r="L11" s="47">
        <v>0</v>
      </c>
      <c r="M11" s="47">
        <v>0</v>
      </c>
      <c r="N11" s="47">
        <v>0</v>
      </c>
      <c r="O11" s="47">
        <v>0</v>
      </c>
      <c r="P11" s="47">
        <v>0</v>
      </c>
      <c r="Q11" s="47">
        <v>0</v>
      </c>
      <c r="R11" s="47">
        <v>0</v>
      </c>
      <c r="S11" s="47">
        <v>0</v>
      </c>
      <c r="T11" s="47">
        <v>0</v>
      </c>
      <c r="U11" s="47">
        <v>0</v>
      </c>
      <c r="V11" s="47">
        <v>0</v>
      </c>
      <c r="W11" s="47">
        <v>0</v>
      </c>
      <c r="X11" s="47">
        <v>0</v>
      </c>
      <c r="Y11" s="47">
        <v>0</v>
      </c>
      <c r="Z11" s="47">
        <v>0</v>
      </c>
      <c r="AA11" s="47">
        <v>0</v>
      </c>
      <c r="AB11" s="47">
        <v>0</v>
      </c>
      <c r="AC11" s="47">
        <v>0</v>
      </c>
      <c r="AD11" s="47">
        <v>0</v>
      </c>
      <c r="AE11" s="47">
        <v>0</v>
      </c>
      <c r="AF11" s="47">
        <v>0</v>
      </c>
      <c r="AG11" s="47">
        <v>0</v>
      </c>
      <c r="AH11" s="47">
        <v>0</v>
      </c>
      <c r="AI11" s="47">
        <v>0</v>
      </c>
      <c r="AJ11" s="47">
        <v>0</v>
      </c>
      <c r="AK11" s="47">
        <v>0</v>
      </c>
      <c r="AL11" s="47">
        <v>0</v>
      </c>
      <c r="AM11" s="47">
        <v>0</v>
      </c>
      <c r="AN11" s="47">
        <v>0</v>
      </c>
    </row>
    <row r="12" spans="1:40" s="35" customFormat="1" x14ac:dyDescent="0.25">
      <c r="A12" s="35" t="s">
        <v>271</v>
      </c>
      <c r="B12" s="46" t="s">
        <v>172</v>
      </c>
      <c r="C12" s="47">
        <v>9.839587076630929E-2</v>
      </c>
      <c r="D12" s="47">
        <v>7.7434667712734773E-2</v>
      </c>
      <c r="E12" s="47">
        <v>7.7434667712734773E-2</v>
      </c>
      <c r="F12" s="47">
        <v>7.7434667712734773E-2</v>
      </c>
      <c r="G12" s="47">
        <v>0</v>
      </c>
      <c r="H12" s="47">
        <v>0</v>
      </c>
      <c r="I12" s="47">
        <v>0</v>
      </c>
      <c r="J12" s="47">
        <v>0</v>
      </c>
      <c r="K12" s="47">
        <v>0</v>
      </c>
      <c r="L12" s="47">
        <v>0</v>
      </c>
      <c r="M12" s="47">
        <v>0</v>
      </c>
      <c r="N12" s="47">
        <v>0</v>
      </c>
      <c r="O12" s="47">
        <v>0</v>
      </c>
      <c r="P12" s="47">
        <v>0</v>
      </c>
      <c r="Q12" s="47">
        <v>0</v>
      </c>
      <c r="R12" s="47">
        <v>0</v>
      </c>
      <c r="S12" s="47">
        <v>0</v>
      </c>
      <c r="T12" s="47">
        <v>0</v>
      </c>
      <c r="U12" s="47">
        <v>0</v>
      </c>
      <c r="V12" s="47">
        <v>0</v>
      </c>
      <c r="W12" s="47">
        <v>0</v>
      </c>
      <c r="X12" s="47">
        <v>0</v>
      </c>
      <c r="Y12" s="47">
        <v>0</v>
      </c>
      <c r="Z12" s="47">
        <v>0</v>
      </c>
      <c r="AA12" s="47">
        <v>0</v>
      </c>
      <c r="AB12" s="47">
        <v>0</v>
      </c>
      <c r="AC12" s="47">
        <v>0</v>
      </c>
      <c r="AD12" s="47">
        <v>0</v>
      </c>
      <c r="AE12" s="47">
        <v>0</v>
      </c>
      <c r="AF12" s="47">
        <v>0</v>
      </c>
      <c r="AG12" s="47">
        <v>0</v>
      </c>
      <c r="AH12" s="47">
        <v>0</v>
      </c>
      <c r="AI12" s="47">
        <v>0</v>
      </c>
      <c r="AJ12" s="47">
        <v>0</v>
      </c>
      <c r="AK12" s="47">
        <v>0</v>
      </c>
      <c r="AL12" s="47">
        <v>0</v>
      </c>
      <c r="AM12" s="47">
        <v>0</v>
      </c>
      <c r="AN12" s="47">
        <v>0</v>
      </c>
    </row>
    <row r="13" spans="1:40" s="35" customFormat="1" x14ac:dyDescent="0.25">
      <c r="A13" s="35" t="s">
        <v>272</v>
      </c>
      <c r="B13" s="46" t="s">
        <v>175</v>
      </c>
      <c r="C13" s="47">
        <v>1.1653740000000001</v>
      </c>
      <c r="D13" s="47">
        <v>1.2935609999972111</v>
      </c>
      <c r="E13" s="47">
        <v>1.2903270974957324</v>
      </c>
      <c r="F13" s="47">
        <v>1.2871012797530708</v>
      </c>
      <c r="G13" s="47">
        <v>1.546683526552016</v>
      </c>
      <c r="H13" s="47">
        <v>1.5434738177391953</v>
      </c>
      <c r="I13" s="47">
        <v>1.5402721331906282</v>
      </c>
      <c r="J13" s="47">
        <v>1.5370784528618813</v>
      </c>
      <c r="K13" s="47">
        <v>1.533892756731829</v>
      </c>
      <c r="L13" s="47">
        <v>1.5307150248376158</v>
      </c>
      <c r="M13" s="47">
        <v>1.5275452372746525</v>
      </c>
      <c r="N13" s="47">
        <v>1.5243833741849673</v>
      </c>
      <c r="O13" s="47">
        <v>1.5212294157455477</v>
      </c>
      <c r="P13" s="47">
        <v>1.5180833422033042</v>
      </c>
      <c r="Q13" s="47">
        <v>1.5149451338517637</v>
      </c>
      <c r="R13" s="47">
        <v>1.5118147710194114</v>
      </c>
      <c r="S13" s="47">
        <v>1.5086922340930042</v>
      </c>
      <c r="T13" s="47">
        <v>1.5055775035059125</v>
      </c>
      <c r="U13" s="47">
        <v>1.5024705597497749</v>
      </c>
      <c r="V13" s="47">
        <v>1.4993713833511919</v>
      </c>
      <c r="W13" s="47">
        <v>1.4962799548950334</v>
      </c>
      <c r="X13" s="47">
        <v>1.4931962550011291</v>
      </c>
      <c r="Y13" s="47">
        <v>1.4901202643592322</v>
      </c>
      <c r="Z13" s="47">
        <v>1.4870519637057102</v>
      </c>
      <c r="AA13" s="47">
        <v>1.483991333800238</v>
      </c>
      <c r="AB13" s="47">
        <v>1.4809383554607609</v>
      </c>
      <c r="AC13" s="47">
        <v>1.4778930095751437</v>
      </c>
      <c r="AD13" s="47">
        <v>1.474855277042908</v>
      </c>
      <c r="AE13" s="47">
        <v>1.4718251388568027</v>
      </c>
      <c r="AF13" s="47">
        <v>1.4688025760095782</v>
      </c>
      <c r="AG13" s="47">
        <v>1.4657875695639071</v>
      </c>
      <c r="AH13" s="47">
        <v>1.4627801006407308</v>
      </c>
      <c r="AI13" s="47">
        <v>1.459780150395952</v>
      </c>
      <c r="AJ13" s="47">
        <v>1.456787700020433</v>
      </c>
      <c r="AK13" s="47">
        <v>1.4538027307633075</v>
      </c>
      <c r="AL13" s="47">
        <v>1.4508252239436297</v>
      </c>
      <c r="AM13" s="47">
        <v>1.4478551608804542</v>
      </c>
      <c r="AN13" s="47">
        <v>1.4448925229744121</v>
      </c>
    </row>
    <row r="14" spans="1:40" s="35" customFormat="1" x14ac:dyDescent="0.25">
      <c r="A14" s="35" t="s">
        <v>272</v>
      </c>
      <c r="B14" s="46" t="s">
        <v>171</v>
      </c>
      <c r="C14" s="47">
        <v>1.1653740000000001</v>
      </c>
      <c r="D14" s="47">
        <v>1.2935609999972111</v>
      </c>
      <c r="E14" s="47">
        <v>1.2935609999972111</v>
      </c>
      <c r="F14" s="47">
        <v>1.2935609999972111</v>
      </c>
      <c r="G14" s="47">
        <v>1.5563609999992389</v>
      </c>
      <c r="H14" s="47">
        <v>1.5563609999992389</v>
      </c>
      <c r="I14" s="47">
        <v>1.5563609999992389</v>
      </c>
      <c r="J14" s="47">
        <v>1.5563609999992389</v>
      </c>
      <c r="K14" s="47">
        <v>1.5563609999992389</v>
      </c>
      <c r="L14" s="47">
        <v>1.5563609999992389</v>
      </c>
      <c r="M14" s="47">
        <v>1.5563609999992389</v>
      </c>
      <c r="N14" s="47">
        <v>1.5563609999992389</v>
      </c>
      <c r="O14" s="47">
        <v>1.5563609999992389</v>
      </c>
      <c r="P14" s="47">
        <v>1.5563609999992389</v>
      </c>
      <c r="Q14" s="47">
        <v>1.5563609999992389</v>
      </c>
      <c r="R14" s="47">
        <v>1.5563609999992389</v>
      </c>
      <c r="S14" s="47">
        <v>1.5563609999992389</v>
      </c>
      <c r="T14" s="47">
        <v>1.8191610000012666</v>
      </c>
      <c r="U14" s="47">
        <v>1.8191610000012666</v>
      </c>
      <c r="V14" s="47">
        <v>1.8191610000012666</v>
      </c>
      <c r="W14" s="47">
        <v>1.8191610000012666</v>
      </c>
      <c r="X14" s="47">
        <v>1.8191610000012666</v>
      </c>
      <c r="Y14" s="47">
        <v>1.8191610000012666</v>
      </c>
      <c r="Z14" s="47">
        <v>1.8191610000012666</v>
      </c>
      <c r="AA14" s="47">
        <v>1.8191610000012666</v>
      </c>
      <c r="AB14" s="47">
        <v>1.8191610000012666</v>
      </c>
      <c r="AC14" s="47">
        <v>1.8191610000012666</v>
      </c>
      <c r="AD14" s="47">
        <v>1.8191610000012666</v>
      </c>
      <c r="AE14" s="47">
        <v>1.8191610000012666</v>
      </c>
      <c r="AF14" s="47">
        <v>1.8191610000012666</v>
      </c>
      <c r="AG14" s="47">
        <v>1.8191610000012666</v>
      </c>
      <c r="AH14" s="47">
        <v>1.8191610000012666</v>
      </c>
      <c r="AI14" s="47">
        <v>1.8191610000012666</v>
      </c>
      <c r="AJ14" s="47">
        <v>1.8191610000012666</v>
      </c>
      <c r="AK14" s="47">
        <v>1.8191610000012666</v>
      </c>
      <c r="AL14" s="47">
        <v>1.8191610000012666</v>
      </c>
      <c r="AM14" s="47">
        <v>1.8191610000012666</v>
      </c>
      <c r="AN14" s="47">
        <v>1.8191610000012666</v>
      </c>
    </row>
    <row r="15" spans="1:40" s="35" customFormat="1" x14ac:dyDescent="0.25">
      <c r="A15" s="35" t="s">
        <v>272</v>
      </c>
      <c r="B15" s="46" t="s">
        <v>173</v>
      </c>
      <c r="C15" s="47">
        <v>1.1653740000000001</v>
      </c>
      <c r="D15" s="47">
        <v>1.2935609999972111</v>
      </c>
      <c r="E15" s="47">
        <v>1.2935609999972111</v>
      </c>
      <c r="F15" s="47">
        <v>1.2935609999972111</v>
      </c>
      <c r="G15" s="47">
        <v>1.5563609999992389</v>
      </c>
      <c r="H15" s="47">
        <v>1.5563609999992389</v>
      </c>
      <c r="I15" s="47">
        <v>1.5563609999992389</v>
      </c>
      <c r="J15" s="47">
        <v>1.5563609999992389</v>
      </c>
      <c r="K15" s="47">
        <v>1.5563609999992389</v>
      </c>
      <c r="L15" s="47">
        <v>1.5563609999992389</v>
      </c>
      <c r="M15" s="47">
        <v>1.5563609999992389</v>
      </c>
      <c r="N15" s="47">
        <v>1.5563609999992389</v>
      </c>
      <c r="O15" s="47">
        <v>1.8191610000012666</v>
      </c>
      <c r="P15" s="47">
        <v>1.8191610000012666</v>
      </c>
      <c r="Q15" s="47">
        <v>1.8191610000012666</v>
      </c>
      <c r="R15" s="47">
        <v>1.8191610000012666</v>
      </c>
      <c r="S15" s="47">
        <v>1.8191610000012666</v>
      </c>
      <c r="T15" s="47">
        <v>1.8191610000012666</v>
      </c>
      <c r="U15" s="47">
        <v>1.8191610000012666</v>
      </c>
      <c r="V15" s="47">
        <v>1.8191610000012666</v>
      </c>
      <c r="W15" s="47">
        <v>1.8191610000012666</v>
      </c>
      <c r="X15" s="47">
        <v>1.8191610000012666</v>
      </c>
      <c r="Y15" s="47">
        <v>1.8191610000012666</v>
      </c>
      <c r="Z15" s="47">
        <v>1.8191610000012666</v>
      </c>
      <c r="AA15" s="47">
        <v>1.8191610000012666</v>
      </c>
      <c r="AB15" s="47">
        <v>1.8191610000012666</v>
      </c>
      <c r="AC15" s="47">
        <v>1.8191610000012666</v>
      </c>
      <c r="AD15" s="47">
        <v>1.8191610000012666</v>
      </c>
      <c r="AE15" s="47">
        <v>1.8191610000012666</v>
      </c>
      <c r="AF15" s="47">
        <v>1.8191610000012666</v>
      </c>
      <c r="AG15" s="47">
        <v>1.8191610000012666</v>
      </c>
      <c r="AH15" s="47">
        <v>1.8191610000012666</v>
      </c>
      <c r="AI15" s="47">
        <v>1.8191610000012666</v>
      </c>
      <c r="AJ15" s="47">
        <v>1.8191610000012666</v>
      </c>
      <c r="AK15" s="47">
        <v>1.8191610000012666</v>
      </c>
      <c r="AL15" s="47">
        <v>1.8191610000012666</v>
      </c>
      <c r="AM15" s="47">
        <v>1.8191610000012666</v>
      </c>
      <c r="AN15" s="47">
        <v>1.8191610000012666</v>
      </c>
    </row>
    <row r="16" spans="1:40" s="35" customFormat="1" x14ac:dyDescent="0.25">
      <c r="A16" s="35" t="s">
        <v>272</v>
      </c>
      <c r="B16" s="46" t="s">
        <v>174</v>
      </c>
      <c r="C16" s="47">
        <v>1.1653740000000001</v>
      </c>
      <c r="D16" s="47">
        <v>1.2935609999972111</v>
      </c>
      <c r="E16" s="47">
        <v>1.3064966100031266</v>
      </c>
      <c r="F16" s="47">
        <v>1.3195615761035075</v>
      </c>
      <c r="G16" s="47">
        <v>1.5955571918655214</v>
      </c>
      <c r="H16" s="47">
        <v>1.6088847637742509</v>
      </c>
      <c r="I16" s="47">
        <v>1.6223456114196646</v>
      </c>
      <c r="J16" s="47">
        <v>1.6359410675351229</v>
      </c>
      <c r="K16" s="47">
        <v>1.6496724782091721</v>
      </c>
      <c r="L16" s="47">
        <v>1.663541202990428</v>
      </c>
      <c r="M16" s="47">
        <v>1.6775486150157666</v>
      </c>
      <c r="N16" s="47">
        <v>1.691696101173479</v>
      </c>
      <c r="O16" s="47">
        <v>1.9687850621752181</v>
      </c>
      <c r="P16" s="47">
        <v>1.9832169128042716</v>
      </c>
      <c r="Q16" s="47">
        <v>1.9977930819277285</v>
      </c>
      <c r="R16" s="47">
        <v>2.0125150127447511</v>
      </c>
      <c r="S16" s="47">
        <v>2.0273841628818312</v>
      </c>
      <c r="T16" s="47">
        <v>2.3052020045113544</v>
      </c>
      <c r="U16" s="47">
        <v>2.3203700245532608</v>
      </c>
      <c r="V16" s="47">
        <v>2.3356897247920898</v>
      </c>
      <c r="W16" s="47">
        <v>2.3511626220436792</v>
      </c>
      <c r="X16" s="47">
        <v>2.3667902482620744</v>
      </c>
      <c r="Y16" s="47">
        <v>2.6453741507513233</v>
      </c>
      <c r="Z16" s="47">
        <v>2.6613158922505984</v>
      </c>
      <c r="AA16" s="47">
        <v>2.677417051179432</v>
      </c>
      <c r="AB16" s="47">
        <v>2.6936792216878827</v>
      </c>
      <c r="AC16" s="47">
        <v>2.7101040139032815</v>
      </c>
      <c r="AD16" s="47">
        <v>2.7266930540467782</v>
      </c>
      <c r="AE16" s="47">
        <v>2.7434479845848343</v>
      </c>
      <c r="AF16" s="47">
        <v>2.7603704644273384</v>
      </c>
      <c r="AG16" s="47">
        <v>2.7774621690791057</v>
      </c>
      <c r="AH16" s="47">
        <v>2.7947247907680675</v>
      </c>
      <c r="AI16" s="47">
        <v>2.8121600386783472</v>
      </c>
      <c r="AJ16" s="47">
        <v>2.8297696390667975</v>
      </c>
      <c r="AK16" s="47">
        <v>2.8475553354494605</v>
      </c>
      <c r="AL16" s="47">
        <v>2.8655188888113319</v>
      </c>
      <c r="AM16" s="47">
        <v>2.8836620776995971</v>
      </c>
      <c r="AN16" s="47">
        <v>2.9019866984683542</v>
      </c>
    </row>
    <row r="17" spans="1:40" s="35" customFormat="1" x14ac:dyDescent="0.25">
      <c r="A17" s="35" t="s">
        <v>272</v>
      </c>
      <c r="B17" s="46" t="s">
        <v>172</v>
      </c>
      <c r="C17" s="47">
        <v>1.1653740000000001</v>
      </c>
      <c r="D17" s="47">
        <v>1.2935609999972111</v>
      </c>
      <c r="E17" s="47">
        <v>1.292267438994289</v>
      </c>
      <c r="F17" s="47">
        <v>1.2909751715565068</v>
      </c>
      <c r="G17" s="47">
        <v>1.552484196392327</v>
      </c>
      <c r="H17" s="47">
        <v>1.5511945121924755</v>
      </c>
      <c r="I17" s="47">
        <v>1.5499061176770685</v>
      </c>
      <c r="J17" s="47">
        <v>1.5486190115641949</v>
      </c>
      <c r="K17" s="47">
        <v>1.5473331925486358</v>
      </c>
      <c r="L17" s="47">
        <v>1.5460486593601328</v>
      </c>
      <c r="M17" s="47">
        <v>1.5447654107051219</v>
      </c>
      <c r="N17" s="47">
        <v>1.5434834452900368</v>
      </c>
      <c r="O17" s="47">
        <v>1.5422027618446206</v>
      </c>
      <c r="P17" s="47">
        <v>1.5409233590869615</v>
      </c>
      <c r="Q17" s="47">
        <v>1.5396452357234949</v>
      </c>
      <c r="R17" s="47">
        <v>1.5383683904839627</v>
      </c>
      <c r="S17" s="47">
        <v>1.5370928220981075</v>
      </c>
      <c r="T17" s="47">
        <v>1.5358185292723632</v>
      </c>
      <c r="U17" s="47">
        <v>1.5345455107481278</v>
      </c>
      <c r="V17" s="47">
        <v>1.5332737652318345</v>
      </c>
      <c r="W17" s="47">
        <v>1.5320032914648796</v>
      </c>
      <c r="X17" s="47">
        <v>1.5307340881770064</v>
      </c>
      <c r="Y17" s="47">
        <v>1.5294661540863026</v>
      </c>
      <c r="Z17" s="47">
        <v>1.5281994879341643</v>
      </c>
      <c r="AA17" s="47">
        <v>1.5269340884503342</v>
      </c>
      <c r="AB17" s="47">
        <v>1.5256699543645544</v>
      </c>
      <c r="AC17" s="47">
        <v>1.5244070844065676</v>
      </c>
      <c r="AD17" s="47">
        <v>1.5231454773177697</v>
      </c>
      <c r="AE17" s="47">
        <v>1.521885131839557</v>
      </c>
      <c r="AF17" s="47">
        <v>1.5206260467133248</v>
      </c>
      <c r="AG17" s="47">
        <v>1.5193682206688157</v>
      </c>
      <c r="AH17" s="47">
        <v>1.5181116524474267</v>
      </c>
      <c r="AI17" s="47">
        <v>1.5168563407905529</v>
      </c>
      <c r="AJ17" s="47">
        <v>1.5156022844512442</v>
      </c>
      <c r="AK17" s="47">
        <v>1.5143494821708972</v>
      </c>
      <c r="AL17" s="47">
        <v>1.513097932679254</v>
      </c>
      <c r="AM17" s="47">
        <v>1.5118476347526717</v>
      </c>
      <c r="AN17" s="47">
        <v>1.5105985871208927</v>
      </c>
    </row>
    <row r="18" spans="1:40" s="35" customFormat="1" x14ac:dyDescent="0.25">
      <c r="A18" s="35" t="s">
        <v>273</v>
      </c>
      <c r="B18" s="46" t="s">
        <v>175</v>
      </c>
      <c r="C18" s="47">
        <v>4.9167799999999993</v>
      </c>
      <c r="D18" s="47">
        <v>4.6198753229199987</v>
      </c>
      <c r="E18" s="47">
        <v>5.0086549510799996</v>
      </c>
      <c r="F18" s="47">
        <v>5.0086549510799996</v>
      </c>
      <c r="G18" s="47">
        <v>5.0086549510799996</v>
      </c>
      <c r="H18" s="47">
        <v>5.0086549510799996</v>
      </c>
      <c r="I18" s="47">
        <v>5.0086549510799996</v>
      </c>
      <c r="J18" s="47">
        <v>5.0086549510799996</v>
      </c>
      <c r="K18" s="47">
        <v>5.0086549510799996</v>
      </c>
      <c r="L18" s="47">
        <v>5.0086549510799996</v>
      </c>
      <c r="M18" s="47">
        <v>5.0086549510799996</v>
      </c>
      <c r="N18" s="47">
        <v>5.0086549510799996</v>
      </c>
      <c r="O18" s="47">
        <v>5.0086549510799996</v>
      </c>
      <c r="P18" s="47">
        <v>5.0086549510799996</v>
      </c>
      <c r="Q18" s="47">
        <v>5.0086549510799996</v>
      </c>
      <c r="R18" s="47">
        <v>5.0086549510799996</v>
      </c>
      <c r="S18" s="47">
        <v>5.0086549510799996</v>
      </c>
      <c r="T18" s="47">
        <v>5.0086549510799996</v>
      </c>
      <c r="U18" s="47">
        <v>5.0086549510799996</v>
      </c>
      <c r="V18" s="47">
        <v>5.0086549510799996</v>
      </c>
      <c r="W18" s="47">
        <v>5.0086549510799996</v>
      </c>
      <c r="X18" s="47">
        <v>5.0086549510799996</v>
      </c>
      <c r="Y18" s="47">
        <v>5.0086549510799996</v>
      </c>
      <c r="Z18" s="47">
        <v>5.0086549510799996</v>
      </c>
      <c r="AA18" s="47">
        <v>5.0086549510799996</v>
      </c>
      <c r="AB18" s="47">
        <v>5.0086549510799996</v>
      </c>
      <c r="AC18" s="47">
        <v>5.0086549510799996</v>
      </c>
      <c r="AD18" s="47">
        <v>5.0086549510799996</v>
      </c>
      <c r="AE18" s="47">
        <v>5.0086549510799996</v>
      </c>
      <c r="AF18" s="47">
        <v>5.0086549510799996</v>
      </c>
      <c r="AG18" s="47">
        <v>5.0086549510799996</v>
      </c>
      <c r="AH18" s="47">
        <v>5.0086549510799996</v>
      </c>
      <c r="AI18" s="47">
        <v>5.0086549510799996</v>
      </c>
      <c r="AJ18" s="47">
        <v>5.0086549510799996</v>
      </c>
      <c r="AK18" s="47">
        <v>5.0086549510799996</v>
      </c>
      <c r="AL18" s="47">
        <v>5.0086549510799996</v>
      </c>
      <c r="AM18" s="47">
        <v>5.0086549510799996</v>
      </c>
      <c r="AN18" s="47">
        <v>5.0086549510799996</v>
      </c>
    </row>
    <row r="19" spans="1:40" s="35" customFormat="1" x14ac:dyDescent="0.25">
      <c r="A19" s="35" t="s">
        <v>273</v>
      </c>
      <c r="B19" s="46" t="s">
        <v>171</v>
      </c>
      <c r="C19" s="47">
        <v>4.9167799999999993</v>
      </c>
      <c r="D19" s="47">
        <v>4.6198753229199987</v>
      </c>
      <c r="E19" s="47">
        <v>5.0086549510799996</v>
      </c>
      <c r="F19" s="47">
        <v>5.0086549510799996</v>
      </c>
      <c r="G19" s="47">
        <v>5.0086549510799996</v>
      </c>
      <c r="H19" s="47">
        <v>5.0086549510799996</v>
      </c>
      <c r="I19" s="47">
        <v>5.0086549510799996</v>
      </c>
      <c r="J19" s="47">
        <v>5.8086543913199993</v>
      </c>
      <c r="K19" s="47">
        <v>5.8086543913199993</v>
      </c>
      <c r="L19" s="47">
        <v>5.8086543913199993</v>
      </c>
      <c r="M19" s="47">
        <v>5.8086543913199993</v>
      </c>
      <c r="N19" s="47">
        <v>5.8086543913199993</v>
      </c>
      <c r="O19" s="47">
        <v>6.6086538315599999</v>
      </c>
      <c r="P19" s="47">
        <v>6.6086538315599999</v>
      </c>
      <c r="Q19" s="47">
        <v>6.6086538315599999</v>
      </c>
      <c r="R19" s="47">
        <v>6.6086538315599999</v>
      </c>
      <c r="S19" s="47">
        <v>6.6086538315599999</v>
      </c>
      <c r="T19" s="47">
        <v>6.6086538315599999</v>
      </c>
      <c r="U19" s="47">
        <v>6.6086538315599999</v>
      </c>
      <c r="V19" s="47">
        <v>6.6086538315599999</v>
      </c>
      <c r="W19" s="47">
        <v>6.6086538315599999</v>
      </c>
      <c r="X19" s="47">
        <v>6.6086538315599999</v>
      </c>
      <c r="Y19" s="47">
        <v>6.6086538315599999</v>
      </c>
      <c r="Z19" s="47">
        <v>6.6086538315599999</v>
      </c>
      <c r="AA19" s="47">
        <v>6.6086538315599999</v>
      </c>
      <c r="AB19" s="47">
        <v>6.6086538315599999</v>
      </c>
      <c r="AC19" s="47">
        <v>6.6086538315599999</v>
      </c>
      <c r="AD19" s="47">
        <v>6.6086538315599999</v>
      </c>
      <c r="AE19" s="47">
        <v>6.6086538315599999</v>
      </c>
      <c r="AF19" s="47">
        <v>6.6086538315599999</v>
      </c>
      <c r="AG19" s="47">
        <v>6.6086538315599999</v>
      </c>
      <c r="AH19" s="47">
        <v>6.6086538315599999</v>
      </c>
      <c r="AI19" s="47">
        <v>6.6086538315599999</v>
      </c>
      <c r="AJ19" s="47">
        <v>6.6086538315599999</v>
      </c>
      <c r="AK19" s="47">
        <v>6.6086538315599999</v>
      </c>
      <c r="AL19" s="47">
        <v>6.6086538315599999</v>
      </c>
      <c r="AM19" s="47">
        <v>6.6086538315599999</v>
      </c>
      <c r="AN19" s="47">
        <v>6.6086538315599999</v>
      </c>
    </row>
    <row r="20" spans="1:40" s="35" customFormat="1" x14ac:dyDescent="0.25">
      <c r="A20" s="35" t="s">
        <v>273</v>
      </c>
      <c r="B20" s="46" t="s">
        <v>173</v>
      </c>
      <c r="C20" s="47">
        <v>4.9167799999999993</v>
      </c>
      <c r="D20" s="47">
        <v>4.6198753229199987</v>
      </c>
      <c r="E20" s="47">
        <v>5.0086549510799996</v>
      </c>
      <c r="F20" s="47">
        <v>5.0086549510799996</v>
      </c>
      <c r="G20" s="47">
        <v>5.0086549510799996</v>
      </c>
      <c r="H20" s="47">
        <v>5.0086549510799996</v>
      </c>
      <c r="I20" s="47">
        <v>5.0086549510799996</v>
      </c>
      <c r="J20" s="47">
        <v>5.8086543913199993</v>
      </c>
      <c r="K20" s="47">
        <v>5.8086543913199993</v>
      </c>
      <c r="L20" s="47">
        <v>5.8086543913199993</v>
      </c>
      <c r="M20" s="47">
        <v>5.8086543913199993</v>
      </c>
      <c r="N20" s="47">
        <v>5.8086543913199993</v>
      </c>
      <c r="O20" s="47">
        <v>6.6086538315599999</v>
      </c>
      <c r="P20" s="47">
        <v>6.6086538315599999</v>
      </c>
      <c r="Q20" s="47">
        <v>6.6086538315599999</v>
      </c>
      <c r="R20" s="47">
        <v>6.6086538315599999</v>
      </c>
      <c r="S20" s="47">
        <v>6.6086538315599999</v>
      </c>
      <c r="T20" s="47">
        <v>6.6086538315599999</v>
      </c>
      <c r="U20" s="47">
        <v>6.6086538315599999</v>
      </c>
      <c r="V20" s="47">
        <v>6.6086538315599999</v>
      </c>
      <c r="W20" s="47">
        <v>6.6086538315599999</v>
      </c>
      <c r="X20" s="47">
        <v>6.6086538315599999</v>
      </c>
      <c r="Y20" s="47">
        <v>6.6086538315599999</v>
      </c>
      <c r="Z20" s="47">
        <v>6.6086538315599999</v>
      </c>
      <c r="AA20" s="47">
        <v>6.6086538315599999</v>
      </c>
      <c r="AB20" s="47">
        <v>6.6086538315599999</v>
      </c>
      <c r="AC20" s="47">
        <v>6.6086538315599999</v>
      </c>
      <c r="AD20" s="47">
        <v>6.6086538315599999</v>
      </c>
      <c r="AE20" s="47">
        <v>6.6086538315599999</v>
      </c>
      <c r="AF20" s="47">
        <v>6.6086538315599999</v>
      </c>
      <c r="AG20" s="47">
        <v>6.6086538315599999</v>
      </c>
      <c r="AH20" s="47">
        <v>6.6086538315599999</v>
      </c>
      <c r="AI20" s="47">
        <v>6.6086538315599999</v>
      </c>
      <c r="AJ20" s="47">
        <v>6.6086538315599999</v>
      </c>
      <c r="AK20" s="47">
        <v>6.6086538315599999</v>
      </c>
      <c r="AL20" s="47">
        <v>6.6086538315599999</v>
      </c>
      <c r="AM20" s="47">
        <v>6.6086538315599999</v>
      </c>
      <c r="AN20" s="47">
        <v>6.6086538315599999</v>
      </c>
    </row>
    <row r="21" spans="1:40" s="35" customFormat="1" x14ac:dyDescent="0.25">
      <c r="A21" s="35" t="s">
        <v>273</v>
      </c>
      <c r="B21" s="46" t="s">
        <v>174</v>
      </c>
      <c r="C21" s="47">
        <v>4.9167799999999993</v>
      </c>
      <c r="D21" s="47">
        <v>4.6198753229199987</v>
      </c>
      <c r="E21" s="47">
        <v>5.0086549510799996</v>
      </c>
      <c r="F21" s="47">
        <v>5.0086549510799996</v>
      </c>
      <c r="G21" s="47">
        <v>5.0086549510799996</v>
      </c>
      <c r="H21" s="47">
        <v>5.0086549510799996</v>
      </c>
      <c r="I21" s="47">
        <v>5.0086549510799996</v>
      </c>
      <c r="J21" s="47">
        <v>5.8086543913199993</v>
      </c>
      <c r="K21" s="47">
        <v>5.8086543913199993</v>
      </c>
      <c r="L21" s="47">
        <v>5.8086543913199993</v>
      </c>
      <c r="M21" s="47">
        <v>5.8086543913199993</v>
      </c>
      <c r="N21" s="47">
        <v>5.8086543913199993</v>
      </c>
      <c r="O21" s="47">
        <v>6.6086538315599999</v>
      </c>
      <c r="P21" s="47">
        <v>6.6086538315599999</v>
      </c>
      <c r="Q21" s="47">
        <v>6.6086538315599999</v>
      </c>
      <c r="R21" s="47">
        <v>6.6086538315599999</v>
      </c>
      <c r="S21" s="47">
        <v>6.6086538315599999</v>
      </c>
      <c r="T21" s="47">
        <v>8.2086527120399992</v>
      </c>
      <c r="U21" s="47">
        <v>8.2086527120399992</v>
      </c>
      <c r="V21" s="47">
        <v>8.2086527120399992</v>
      </c>
      <c r="W21" s="47">
        <v>8.2086527120399992</v>
      </c>
      <c r="X21" s="47">
        <v>8.2086527120399992</v>
      </c>
      <c r="Y21" s="47">
        <v>8.2086527120399992</v>
      </c>
      <c r="Z21" s="47">
        <v>8.2086527120399992</v>
      </c>
      <c r="AA21" s="47">
        <v>8.2086527120399992</v>
      </c>
      <c r="AB21" s="47">
        <v>8.2086527120399992</v>
      </c>
      <c r="AC21" s="47">
        <v>8.2086527120399992</v>
      </c>
      <c r="AD21" s="47">
        <v>8.2086527120399992</v>
      </c>
      <c r="AE21" s="47">
        <v>8.2086527120399992</v>
      </c>
      <c r="AF21" s="47">
        <v>8.2086527120399992</v>
      </c>
      <c r="AG21" s="47">
        <v>8.2086527120399992</v>
      </c>
      <c r="AH21" s="47">
        <v>8.2086527120399992</v>
      </c>
      <c r="AI21" s="47">
        <v>8.2086527120399992</v>
      </c>
      <c r="AJ21" s="47">
        <v>8.2086527120399992</v>
      </c>
      <c r="AK21" s="47">
        <v>8.2086527120399992</v>
      </c>
      <c r="AL21" s="47">
        <v>8.2086527120399992</v>
      </c>
      <c r="AM21" s="47">
        <v>8.2086527120399992</v>
      </c>
      <c r="AN21" s="47">
        <v>8.2086527120399992</v>
      </c>
    </row>
    <row r="22" spans="1:40" s="35" customFormat="1" x14ac:dyDescent="0.25">
      <c r="A22" s="35" t="s">
        <v>273</v>
      </c>
      <c r="B22" s="46" t="s">
        <v>172</v>
      </c>
      <c r="C22" s="47">
        <v>4.9167799999999993</v>
      </c>
      <c r="D22" s="47">
        <v>4.6198753229199987</v>
      </c>
      <c r="E22" s="47">
        <v>5.0086549510799996</v>
      </c>
      <c r="F22" s="47">
        <v>5.0086549510799996</v>
      </c>
      <c r="G22" s="47">
        <v>5.0086549510799996</v>
      </c>
      <c r="H22" s="47">
        <v>5.0086549510799996</v>
      </c>
      <c r="I22" s="47">
        <v>5.0086549510799996</v>
      </c>
      <c r="J22" s="47">
        <v>5.8086543913199993</v>
      </c>
      <c r="K22" s="47">
        <v>5.8086543913199993</v>
      </c>
      <c r="L22" s="47">
        <v>5.8086543913199993</v>
      </c>
      <c r="M22" s="47">
        <v>5.8086543913199993</v>
      </c>
      <c r="N22" s="47">
        <v>5.8086543913199993</v>
      </c>
      <c r="O22" s="47">
        <v>6.6086538315599999</v>
      </c>
      <c r="P22" s="47">
        <v>6.6086538315599999</v>
      </c>
      <c r="Q22" s="47">
        <v>6.6086538315599999</v>
      </c>
      <c r="R22" s="47">
        <v>6.6086538315599999</v>
      </c>
      <c r="S22" s="47">
        <v>6.6086538315599999</v>
      </c>
      <c r="T22" s="47">
        <v>6.6086538315599999</v>
      </c>
      <c r="U22" s="47">
        <v>6.6086538315599999</v>
      </c>
      <c r="V22" s="47">
        <v>6.6086538315599999</v>
      </c>
      <c r="W22" s="47">
        <v>6.6086538315599999</v>
      </c>
      <c r="X22" s="47">
        <v>6.6086538315599999</v>
      </c>
      <c r="Y22" s="47">
        <v>6.6086538315599999</v>
      </c>
      <c r="Z22" s="47">
        <v>6.6086538315599999</v>
      </c>
      <c r="AA22" s="47">
        <v>6.6086538315599999</v>
      </c>
      <c r="AB22" s="47">
        <v>6.6086538315599999</v>
      </c>
      <c r="AC22" s="47">
        <v>6.6086538315599999</v>
      </c>
      <c r="AD22" s="47">
        <v>6.6086538315599999</v>
      </c>
      <c r="AE22" s="47">
        <v>6.6086538315599999</v>
      </c>
      <c r="AF22" s="47">
        <v>6.6086538315599999</v>
      </c>
      <c r="AG22" s="47">
        <v>6.6086538315599999</v>
      </c>
      <c r="AH22" s="47">
        <v>6.6086538315599999</v>
      </c>
      <c r="AI22" s="47">
        <v>6.6086538315599999</v>
      </c>
      <c r="AJ22" s="47">
        <v>6.6086538315599999</v>
      </c>
      <c r="AK22" s="47">
        <v>6.6086538315599999</v>
      </c>
      <c r="AL22" s="47">
        <v>6.6086538315599999</v>
      </c>
      <c r="AM22" s="47">
        <v>6.6086538315599999</v>
      </c>
      <c r="AN22" s="47">
        <v>6.6086538315599999</v>
      </c>
    </row>
  </sheetData>
  <autoFilter ref="B2:AN22" xr:uid="{85FE3A3D-F81E-4D47-8798-0A8758EE3EC6}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2DB748-4BBF-4D0A-96FC-A8F7DF21B3B5}">
  <sheetPr>
    <tabColor rgb="FFFF0000"/>
  </sheetPr>
  <dimension ref="A1:AE170"/>
  <sheetViews>
    <sheetView tabSelected="1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Z133" sqref="Z133"/>
    </sheetView>
  </sheetViews>
  <sheetFormatPr defaultRowHeight="15" x14ac:dyDescent="0.25"/>
  <cols>
    <col min="1" max="1" width="25.5703125" customWidth="1"/>
    <col min="2" max="2" width="12.7109375" customWidth="1"/>
    <col min="3" max="31" width="9.28515625" customWidth="1"/>
    <col min="32" max="41" width="11.7109375" bestFit="1" customWidth="1"/>
  </cols>
  <sheetData>
    <row r="1" spans="1:31" x14ac:dyDescent="0.25">
      <c r="A1" s="3" t="s">
        <v>67</v>
      </c>
    </row>
    <row r="2" spans="1:31" x14ac:dyDescent="0.25">
      <c r="A2" s="62" t="s">
        <v>68</v>
      </c>
    </row>
    <row r="3" spans="1:31" x14ac:dyDescent="0.25">
      <c r="A3" t="s">
        <v>69</v>
      </c>
    </row>
    <row r="4" spans="1:31" x14ac:dyDescent="0.25">
      <c r="A4" s="1" t="s">
        <v>70</v>
      </c>
      <c r="B4" s="1">
        <v>2021</v>
      </c>
      <c r="C4" s="1">
        <v>2022</v>
      </c>
      <c r="D4" s="1">
        <v>2023</v>
      </c>
      <c r="E4" s="1">
        <v>2024</v>
      </c>
      <c r="F4" s="1">
        <v>2025</v>
      </c>
      <c r="G4" s="1">
        <v>2026</v>
      </c>
      <c r="H4" s="1">
        <v>2027</v>
      </c>
      <c r="I4" s="1">
        <v>2028</v>
      </c>
      <c r="J4" s="1">
        <v>2029</v>
      </c>
      <c r="K4" s="1">
        <v>2030</v>
      </c>
      <c r="L4" s="1">
        <v>2031</v>
      </c>
      <c r="M4" s="1">
        <v>2032</v>
      </c>
      <c r="N4" s="1">
        <v>2033</v>
      </c>
      <c r="O4" s="1">
        <v>2034</v>
      </c>
      <c r="P4" s="1">
        <v>2035</v>
      </c>
      <c r="Q4" s="1">
        <v>2036</v>
      </c>
      <c r="R4" s="1">
        <v>2037</v>
      </c>
      <c r="S4" s="1">
        <v>2038</v>
      </c>
      <c r="T4" s="1">
        <v>2039</v>
      </c>
      <c r="U4" s="1">
        <v>2040</v>
      </c>
      <c r="V4" s="1">
        <v>2041</v>
      </c>
      <c r="W4" s="1">
        <v>2042</v>
      </c>
      <c r="X4" s="1">
        <v>2043</v>
      </c>
      <c r="Y4" s="1">
        <v>2044</v>
      </c>
      <c r="Z4" s="1">
        <v>2045</v>
      </c>
      <c r="AA4" s="1">
        <v>2046</v>
      </c>
      <c r="AB4" s="1">
        <v>2047</v>
      </c>
      <c r="AC4" s="1">
        <v>2048</v>
      </c>
      <c r="AD4" s="1">
        <v>2049</v>
      </c>
      <c r="AE4" s="1">
        <v>2050</v>
      </c>
    </row>
    <row r="5" spans="1:31" s="65" customFormat="1" x14ac:dyDescent="0.25">
      <c r="A5" s="65" t="s">
        <v>1</v>
      </c>
      <c r="B5" s="65">
        <v>335350.81473400001</v>
      </c>
      <c r="C5" s="65">
        <v>344721.780554</v>
      </c>
      <c r="D5" s="65">
        <v>354468.95340599999</v>
      </c>
      <c r="E5" s="65">
        <v>354107.96899999998</v>
      </c>
      <c r="F5" s="65">
        <v>364033.48636681167</v>
      </c>
      <c r="G5" s="65">
        <v>372289.03620249266</v>
      </c>
      <c r="H5" s="65">
        <v>380041.22409119061</v>
      </c>
      <c r="I5" s="65">
        <v>387073.78269476548</v>
      </c>
      <c r="J5" s="65">
        <v>394303.08065200289</v>
      </c>
      <c r="K5" s="65">
        <v>401535.33085635287</v>
      </c>
      <c r="L5" s="65">
        <v>408769.0764498107</v>
      </c>
      <c r="M5" s="65">
        <v>416003.90309918759</v>
      </c>
      <c r="N5" s="65">
        <v>423238.93718889455</v>
      </c>
      <c r="O5" s="65">
        <v>430472.64324527577</v>
      </c>
      <c r="P5" s="65">
        <v>437704.06523027917</v>
      </c>
      <c r="Q5" s="65">
        <v>444932.66719532944</v>
      </c>
      <c r="R5" s="65">
        <v>452157.28615823895</v>
      </c>
      <c r="S5" s="65">
        <v>459377.27749698324</v>
      </c>
      <c r="T5" s="65">
        <v>466592.16316303768</v>
      </c>
      <c r="U5" s="65">
        <v>473802.28853649646</v>
      </c>
      <c r="V5" s="65">
        <v>481006.90988091758</v>
      </c>
      <c r="W5" s="65">
        <v>488206.00835720811</v>
      </c>
      <c r="X5" s="65">
        <v>495399.6436743472</v>
      </c>
      <c r="Y5" s="65">
        <v>502587.55845226959</v>
      </c>
      <c r="Z5" s="65">
        <v>509769.80389483966</v>
      </c>
      <c r="AA5" s="65">
        <v>516945.85671682417</v>
      </c>
      <c r="AB5" s="65">
        <v>524115.80564184528</v>
      </c>
      <c r="AC5" s="65">
        <v>531279.847990587</v>
      </c>
      <c r="AD5" s="65">
        <v>538438.3050610217</v>
      </c>
      <c r="AE5" s="65">
        <v>545591.50408377626</v>
      </c>
    </row>
    <row r="6" spans="1:31" s="65" customFormat="1" x14ac:dyDescent="0.25">
      <c r="A6" s="65" t="s">
        <v>2</v>
      </c>
      <c r="B6" s="65">
        <v>335350.81473400001</v>
      </c>
      <c r="C6" s="65">
        <v>344721.780554</v>
      </c>
      <c r="D6" s="65">
        <v>354468.95340599999</v>
      </c>
      <c r="E6" s="65">
        <v>354107.96899999998</v>
      </c>
      <c r="F6" s="65">
        <v>365136.03846447956</v>
      </c>
      <c r="G6" s="65">
        <v>374553.48111414001</v>
      </c>
      <c r="H6" s="65">
        <v>383519.03295231599</v>
      </c>
      <c r="I6" s="65">
        <v>391810.07396796002</v>
      </c>
      <c r="J6" s="65">
        <v>400347.77220375143</v>
      </c>
      <c r="K6" s="65">
        <v>408937.41781635815</v>
      </c>
      <c r="L6" s="65">
        <v>417577.78290866473</v>
      </c>
      <c r="M6" s="65">
        <v>426268.68732789659</v>
      </c>
      <c r="N6" s="65">
        <v>435009.47595559573</v>
      </c>
      <c r="O6" s="65">
        <v>443798.80326642568</v>
      </c>
      <c r="P6" s="65">
        <v>452635.902556588</v>
      </c>
      <c r="Q6" s="65">
        <v>461520.43015904783</v>
      </c>
      <c r="R6" s="65">
        <v>470451.38584632438</v>
      </c>
      <c r="S6" s="65">
        <v>479428.29455632332</v>
      </c>
      <c r="T6" s="65">
        <v>488450.84740289656</v>
      </c>
      <c r="U6" s="65">
        <v>497519.59190906683</v>
      </c>
      <c r="V6" s="65">
        <v>506633.93689941644</v>
      </c>
      <c r="W6" s="65">
        <v>515794.04566775711</v>
      </c>
      <c r="X6" s="65">
        <v>525000.16474421532</v>
      </c>
      <c r="Y6" s="65">
        <v>534252.20589749108</v>
      </c>
      <c r="Z6" s="65">
        <v>543550.40608423983</v>
      </c>
      <c r="AA6" s="65">
        <v>552894.39087259187</v>
      </c>
      <c r="AB6" s="65">
        <v>562284.43405736925</v>
      </c>
      <c r="AC6" s="65">
        <v>571720.92758918228</v>
      </c>
      <c r="AD6" s="65">
        <v>581204.39993045141</v>
      </c>
      <c r="AE6" s="65">
        <v>590735.39071154688</v>
      </c>
    </row>
    <row r="7" spans="1:31" s="65" customFormat="1" x14ac:dyDescent="0.25">
      <c r="A7" s="65" t="s">
        <v>3</v>
      </c>
      <c r="B7" s="65">
        <v>335350.81473400001</v>
      </c>
      <c r="C7" s="65">
        <v>344721.780554</v>
      </c>
      <c r="D7" s="65">
        <v>354468.95340599999</v>
      </c>
      <c r="E7" s="65">
        <v>354107.96899999998</v>
      </c>
      <c r="F7" s="65">
        <v>365907.84865263221</v>
      </c>
      <c r="G7" s="65">
        <v>376454.31543830642</v>
      </c>
      <c r="H7" s="65">
        <v>386434.44685583038</v>
      </c>
      <c r="I7" s="65">
        <v>396029.22000812489</v>
      </c>
      <c r="J7" s="65">
        <v>405991.17266544909</v>
      </c>
      <c r="K7" s="65">
        <v>416170.84511212871</v>
      </c>
      <c r="L7" s="65">
        <v>426521.99203155341</v>
      </c>
      <c r="M7" s="65">
        <v>437019.06079914316</v>
      </c>
      <c r="N7" s="65">
        <v>447678.24412461434</v>
      </c>
      <c r="O7" s="65">
        <v>458469.89081861591</v>
      </c>
      <c r="P7" s="65">
        <v>469470.89877230307</v>
      </c>
      <c r="Q7" s="65">
        <v>480356.57214393537</v>
      </c>
      <c r="R7" s="65">
        <v>491182.4979066177</v>
      </c>
      <c r="S7" s="65">
        <v>501935.06238114106</v>
      </c>
      <c r="T7" s="65">
        <v>512662.90541136137</v>
      </c>
      <c r="U7" s="65">
        <v>523294.20627266797</v>
      </c>
      <c r="V7" s="65">
        <v>534434.09856874251</v>
      </c>
      <c r="W7" s="65">
        <v>545862.34113439883</v>
      </c>
      <c r="X7" s="65">
        <v>557259.67934473802</v>
      </c>
      <c r="Y7" s="65">
        <v>568803.42505430011</v>
      </c>
      <c r="Z7" s="65">
        <v>580465.18645168806</v>
      </c>
      <c r="AA7" s="65">
        <v>592193.09082761756</v>
      </c>
      <c r="AB7" s="65">
        <v>603867.41368419689</v>
      </c>
      <c r="AC7" s="65">
        <v>615575.32191286294</v>
      </c>
      <c r="AD7" s="65">
        <v>627002.60364721809</v>
      </c>
      <c r="AE7" s="65">
        <v>638657.67916527065</v>
      </c>
    </row>
    <row r="8" spans="1:31" s="65" customFormat="1" x14ac:dyDescent="0.25">
      <c r="A8" s="65" t="s">
        <v>4</v>
      </c>
      <c r="B8" s="65">
        <v>335350.81473400001</v>
      </c>
      <c r="C8" s="65">
        <v>344721.780554</v>
      </c>
      <c r="D8" s="65">
        <v>354468.95340599999</v>
      </c>
      <c r="E8" s="65">
        <v>354107.96899999998</v>
      </c>
      <c r="F8" s="65">
        <v>366182.23442605714</v>
      </c>
      <c r="G8" s="65">
        <v>376859.34479064721</v>
      </c>
      <c r="H8" s="65">
        <v>387121.01925668452</v>
      </c>
      <c r="I8" s="65">
        <v>396891.01490714325</v>
      </c>
      <c r="J8" s="65">
        <v>406919.3692160197</v>
      </c>
      <c r="K8" s="65">
        <v>417007.10982977389</v>
      </c>
      <c r="L8" s="65">
        <v>427407.95718031813</v>
      </c>
      <c r="M8" s="65">
        <v>437697.63053095678</v>
      </c>
      <c r="N8" s="65">
        <v>447736.91056287423</v>
      </c>
      <c r="O8" s="65">
        <v>458282.36163004645</v>
      </c>
      <c r="P8" s="65">
        <v>469149.58135622909</v>
      </c>
      <c r="Q8" s="65">
        <v>480391.4725110181</v>
      </c>
      <c r="R8" s="65">
        <v>491747.77066103573</v>
      </c>
      <c r="S8" s="65">
        <v>503064.69390094705</v>
      </c>
      <c r="T8" s="65">
        <v>513919.87151790009</v>
      </c>
      <c r="U8" s="65">
        <v>525869.29211630451</v>
      </c>
      <c r="V8" s="65">
        <v>538382.39121691184</v>
      </c>
      <c r="W8" s="65">
        <v>551413.02967302885</v>
      </c>
      <c r="X8" s="65">
        <v>564826.95928734937</v>
      </c>
      <c r="Y8" s="65">
        <v>578402.51014244475</v>
      </c>
      <c r="Z8" s="65">
        <v>592067.89106722653</v>
      </c>
      <c r="AA8" s="65">
        <v>605711.32872513903</v>
      </c>
      <c r="AB8" s="65">
        <v>619339.15808573551</v>
      </c>
      <c r="AC8" s="65">
        <v>632960.92503418552</v>
      </c>
      <c r="AD8" s="65">
        <v>646466.00385671633</v>
      </c>
      <c r="AE8" s="65">
        <v>660042.74329619901</v>
      </c>
    </row>
    <row r="9" spans="1:31" s="65" customFormat="1" x14ac:dyDescent="0.25">
      <c r="A9" s="65" t="s">
        <v>5</v>
      </c>
      <c r="B9" s="65">
        <v>335350.81473400001</v>
      </c>
      <c r="C9" s="65">
        <v>344721.780554</v>
      </c>
      <c r="D9" s="65">
        <v>354468.95340599999</v>
      </c>
      <c r="E9" s="65">
        <v>354107.96899999998</v>
      </c>
      <c r="F9" s="65">
        <v>366488.6188877172</v>
      </c>
      <c r="G9" s="65">
        <v>378383.65142528783</v>
      </c>
      <c r="H9" s="65">
        <v>390307.31647690322</v>
      </c>
      <c r="I9" s="65">
        <v>401769.31422044634</v>
      </c>
      <c r="J9" s="65">
        <v>413695.33593967842</v>
      </c>
      <c r="K9" s="65">
        <v>425886.70404362166</v>
      </c>
      <c r="L9" s="65">
        <v>438903.62177379016</v>
      </c>
      <c r="M9" s="65">
        <v>452242.16343118425</v>
      </c>
      <c r="N9" s="65">
        <v>465898.38561705733</v>
      </c>
      <c r="O9" s="65">
        <v>479864.09759771969</v>
      </c>
      <c r="P9" s="65">
        <v>494139.27189493401</v>
      </c>
      <c r="Q9" s="65">
        <v>508559.78396915086</v>
      </c>
      <c r="R9" s="65">
        <v>523257.25862997212</v>
      </c>
      <c r="S9" s="65">
        <v>538226.5777518102</v>
      </c>
      <c r="T9" s="65">
        <v>553460.02438143012</v>
      </c>
      <c r="U9" s="65">
        <v>568918.99336609931</v>
      </c>
      <c r="V9" s="65">
        <v>584165.01274807262</v>
      </c>
      <c r="W9" s="65">
        <v>599658.86918795959</v>
      </c>
      <c r="X9" s="65">
        <v>615381.81072872924</v>
      </c>
      <c r="Y9" s="65">
        <v>631343.26055751403</v>
      </c>
      <c r="Z9" s="65">
        <v>647538.59379435459</v>
      </c>
      <c r="AA9" s="65">
        <v>663969.90886168811</v>
      </c>
      <c r="AB9" s="65">
        <v>680614.3865923757</v>
      </c>
      <c r="AC9" s="65">
        <v>697442.75434042746</v>
      </c>
      <c r="AD9" s="65">
        <v>714436.38046028244</v>
      </c>
      <c r="AE9" s="65">
        <v>731599.13446570863</v>
      </c>
    </row>
    <row r="10" spans="1:31" s="65" customFormat="1" x14ac:dyDescent="0.25">
      <c r="B10" s="67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67"/>
      <c r="Y10" s="67"/>
      <c r="Z10" s="67"/>
      <c r="AA10" s="67"/>
      <c r="AB10" s="67"/>
      <c r="AC10" s="67"/>
      <c r="AD10" s="67"/>
      <c r="AE10" s="67"/>
    </row>
    <row r="11" spans="1:31" x14ac:dyDescent="0.25">
      <c r="A11" s="62" t="s">
        <v>71</v>
      </c>
    </row>
    <row r="12" spans="1:31" x14ac:dyDescent="0.25">
      <c r="A12" t="s">
        <v>72</v>
      </c>
    </row>
    <row r="13" spans="1:31" x14ac:dyDescent="0.25">
      <c r="A13" s="1" t="s">
        <v>70</v>
      </c>
      <c r="B13" s="1">
        <v>2021</v>
      </c>
      <c r="C13" s="1">
        <v>2022</v>
      </c>
      <c r="D13" s="1">
        <v>2023</v>
      </c>
      <c r="E13" s="1">
        <v>2024</v>
      </c>
      <c r="F13" s="1">
        <v>2025</v>
      </c>
      <c r="G13" s="1">
        <v>2026</v>
      </c>
      <c r="H13" s="1">
        <v>2027</v>
      </c>
      <c r="I13" s="1">
        <v>2028</v>
      </c>
      <c r="J13" s="1">
        <v>2029</v>
      </c>
      <c r="K13" s="1">
        <v>2030</v>
      </c>
      <c r="L13" s="1">
        <v>2031</v>
      </c>
      <c r="M13" s="1">
        <v>2032</v>
      </c>
      <c r="N13" s="1">
        <v>2033</v>
      </c>
      <c r="O13" s="1">
        <v>2034</v>
      </c>
      <c r="P13" s="1">
        <v>2035</v>
      </c>
      <c r="Q13" s="1">
        <v>2036</v>
      </c>
      <c r="R13" s="1">
        <v>2037</v>
      </c>
      <c r="S13" s="1">
        <v>2038</v>
      </c>
      <c r="T13" s="1">
        <v>2039</v>
      </c>
      <c r="U13" s="1">
        <v>2040</v>
      </c>
      <c r="V13" s="1">
        <v>2041</v>
      </c>
      <c r="W13" s="1">
        <v>2042</v>
      </c>
      <c r="X13" s="1">
        <v>2043</v>
      </c>
      <c r="Y13" s="1">
        <v>2044</v>
      </c>
      <c r="Z13" s="1">
        <v>2045</v>
      </c>
      <c r="AA13" s="1">
        <v>2046</v>
      </c>
      <c r="AB13" s="1">
        <v>2047</v>
      </c>
      <c r="AC13" s="1">
        <v>2048</v>
      </c>
      <c r="AD13" s="1">
        <v>2049</v>
      </c>
      <c r="AE13" s="1">
        <v>2050</v>
      </c>
    </row>
    <row r="14" spans="1:31" s="65" customFormat="1" x14ac:dyDescent="0.25">
      <c r="A14" s="65" t="s">
        <v>1</v>
      </c>
      <c r="B14" s="65">
        <f t="shared" ref="B14:AE14" si="0">+B5/B23</f>
        <v>65.806674790816331</v>
      </c>
      <c r="C14" s="65">
        <f t="shared" si="0"/>
        <v>66.979186770940601</v>
      </c>
      <c r="D14" s="65">
        <f t="shared" si="0"/>
        <v>68.167106424230766</v>
      </c>
      <c r="E14" s="65">
        <f t="shared" si="0"/>
        <v>66.937859208710606</v>
      </c>
      <c r="F14" s="65">
        <f>+F5/F23</f>
        <v>68.213219099220808</v>
      </c>
      <c r="G14" s="65">
        <f t="shared" si="0"/>
        <v>69.099808118954783</v>
      </c>
      <c r="H14" s="65">
        <f t="shared" si="0"/>
        <v>69.852814779838724</v>
      </c>
      <c r="I14" s="65">
        <f t="shared" si="0"/>
        <v>70.443652670664164</v>
      </c>
      <c r="J14" s="65">
        <f t="shared" si="0"/>
        <v>71.050720890154764</v>
      </c>
      <c r="K14" s="65">
        <f t="shared" si="0"/>
        <v>71.642609034623248</v>
      </c>
      <c r="L14" s="65">
        <f t="shared" si="0"/>
        <v>72.227065367931914</v>
      </c>
      <c r="M14" s="65">
        <f t="shared" si="0"/>
        <v>72.808145877310253</v>
      </c>
      <c r="N14" s="65">
        <f t="shared" si="0"/>
        <v>73.385975619248967</v>
      </c>
      <c r="O14" s="65">
        <f t="shared" si="0"/>
        <v>73.958017910020743</v>
      </c>
      <c r="P14" s="65">
        <f t="shared" si="0"/>
        <v>74.525653005223589</v>
      </c>
      <c r="Q14" s="65">
        <f t="shared" si="0"/>
        <v>75.086517347665961</v>
      </c>
      <c r="R14" s="65">
        <f t="shared" si="0"/>
        <v>75.641944285037297</v>
      </c>
      <c r="S14" s="65">
        <f t="shared" si="0"/>
        <v>76.189550783988992</v>
      </c>
      <c r="T14" s="65">
        <f t="shared" si="0"/>
        <v>76.730773925411981</v>
      </c>
      <c r="U14" s="65">
        <f t="shared" si="0"/>
        <v>77.265910297695157</v>
      </c>
      <c r="V14" s="65">
        <f t="shared" si="0"/>
        <v>77.792552380792728</v>
      </c>
      <c r="W14" s="65">
        <f t="shared" si="0"/>
        <v>78.314700004364539</v>
      </c>
      <c r="X14" s="65">
        <f t="shared" si="0"/>
        <v>78.830062324859526</v>
      </c>
      <c r="Y14" s="65">
        <f t="shared" si="0"/>
        <v>79.341314776583715</v>
      </c>
      <c r="Z14" s="65">
        <f t="shared" si="0"/>
        <v>79.848658233582853</v>
      </c>
      <c r="AA14" s="65">
        <f t="shared" si="0"/>
        <v>80.35219658301456</v>
      </c>
      <c r="AB14" s="65">
        <f t="shared" si="0"/>
        <v>80.854618129932007</v>
      </c>
      <c r="AC14" s="65">
        <f t="shared" si="0"/>
        <v>81.354870756858233</v>
      </c>
      <c r="AD14" s="65">
        <f t="shared" si="0"/>
        <v>81.854409404229514</v>
      </c>
      <c r="AE14" s="65">
        <f t="shared" si="0"/>
        <v>82.353434578683206</v>
      </c>
    </row>
    <row r="15" spans="1:31" s="65" customFormat="1" x14ac:dyDescent="0.25">
      <c r="A15" s="65" t="s">
        <v>2</v>
      </c>
      <c r="B15" s="65">
        <f t="shared" ref="B15:AE15" si="1">+B6/B24</f>
        <v>65.806674790816331</v>
      </c>
      <c r="C15" s="65">
        <f t="shared" si="1"/>
        <v>66.979186770940601</v>
      </c>
      <c r="D15" s="65">
        <f t="shared" si="1"/>
        <v>68.167106424230766</v>
      </c>
      <c r="E15" s="65">
        <f t="shared" si="1"/>
        <v>66.937859208710606</v>
      </c>
      <c r="F15" s="65">
        <f t="shared" si="1"/>
        <v>68.419817202480857</v>
      </c>
      <c r="G15" s="65">
        <f t="shared" si="1"/>
        <v>69.52010711697757</v>
      </c>
      <c r="H15" s="65">
        <f t="shared" si="1"/>
        <v>70.492047375715174</v>
      </c>
      <c r="I15" s="65">
        <f t="shared" si="1"/>
        <v>71.305611481393314</v>
      </c>
      <c r="J15" s="65">
        <f t="shared" si="1"/>
        <v>72.139933004856459</v>
      </c>
      <c r="K15" s="65">
        <f t="shared" si="1"/>
        <v>72.963301838877754</v>
      </c>
      <c r="L15" s="65">
        <f t="shared" si="1"/>
        <v>73.783511424801617</v>
      </c>
      <c r="M15" s="65">
        <f t="shared" si="1"/>
        <v>74.604667260776139</v>
      </c>
      <c r="N15" s="65">
        <f t="shared" si="1"/>
        <v>75.426885363271495</v>
      </c>
      <c r="O15" s="65">
        <f t="shared" si="1"/>
        <v>76.247539432424304</v>
      </c>
      <c r="P15" s="65">
        <f t="shared" si="1"/>
        <v>77.068021275724988</v>
      </c>
      <c r="Q15" s="65">
        <f t="shared" si="1"/>
        <v>77.885856311436442</v>
      </c>
      <c r="R15" s="65">
        <f t="shared" si="1"/>
        <v>78.702386550843869</v>
      </c>
      <c r="S15" s="65">
        <f t="shared" si="1"/>
        <v>79.51509180952057</v>
      </c>
      <c r="T15" s="65">
        <f t="shared" si="1"/>
        <v>80.32542015209863</v>
      </c>
      <c r="U15" s="65">
        <f t="shared" si="1"/>
        <v>81.133639684458316</v>
      </c>
      <c r="V15" s="65">
        <f t="shared" si="1"/>
        <v>81.937174424151962</v>
      </c>
      <c r="W15" s="65">
        <f t="shared" si="1"/>
        <v>82.740186026044228</v>
      </c>
      <c r="X15" s="65">
        <f t="shared" si="1"/>
        <v>83.5402209827852</v>
      </c>
      <c r="Y15" s="65">
        <f t="shared" si="1"/>
        <v>84.340075127869767</v>
      </c>
      <c r="Z15" s="65">
        <f t="shared" si="1"/>
        <v>85.139940177976854</v>
      </c>
      <c r="AA15" s="65">
        <f t="shared" si="1"/>
        <v>85.939906873799927</v>
      </c>
      <c r="AB15" s="65">
        <f t="shared" si="1"/>
        <v>86.742839476932105</v>
      </c>
      <c r="AC15" s="65">
        <f t="shared" si="1"/>
        <v>87.547612334494417</v>
      </c>
      <c r="AD15" s="65">
        <f t="shared" si="1"/>
        <v>88.355792023479992</v>
      </c>
      <c r="AE15" s="65">
        <f t="shared" si="1"/>
        <v>89.167606145139146</v>
      </c>
    </row>
    <row r="16" spans="1:31" s="65" customFormat="1" x14ac:dyDescent="0.25">
      <c r="A16" s="65" t="s">
        <v>3</v>
      </c>
      <c r="B16" s="65">
        <f t="shared" ref="B16:AE16" si="2">+B7/B25</f>
        <v>65.806674790816331</v>
      </c>
      <c r="C16" s="65">
        <f t="shared" si="2"/>
        <v>66.979186770940601</v>
      </c>
      <c r="D16" s="65">
        <f t="shared" si="2"/>
        <v>68.167106424230766</v>
      </c>
      <c r="E16" s="65">
        <f t="shared" si="2"/>
        <v>66.937859208710606</v>
      </c>
      <c r="F16" s="65">
        <f t="shared" si="2"/>
        <v>68.564440319416903</v>
      </c>
      <c r="G16" s="65">
        <f t="shared" si="2"/>
        <v>69.872917096034755</v>
      </c>
      <c r="H16" s="65">
        <f t="shared" si="2"/>
        <v>71.027909946665872</v>
      </c>
      <c r="I16" s="65">
        <f t="shared" si="2"/>
        <v>72.073454904295858</v>
      </c>
      <c r="J16" s="65">
        <f t="shared" si="2"/>
        <v>73.156835207122867</v>
      </c>
      <c r="K16" s="65">
        <f t="shared" si="2"/>
        <v>74.253902102187226</v>
      </c>
      <c r="L16" s="65">
        <f t="shared" si="2"/>
        <v>75.363899996740599</v>
      </c>
      <c r="M16" s="65">
        <f t="shared" si="2"/>
        <v>76.486175472836024</v>
      </c>
      <c r="N16" s="65">
        <f t="shared" si="2"/>
        <v>77.623540326429065</v>
      </c>
      <c r="O16" s="65">
        <f t="shared" si="2"/>
        <v>78.768128308326766</v>
      </c>
      <c r="P16" s="65">
        <f t="shared" si="2"/>
        <v>79.934430765562738</v>
      </c>
      <c r="Q16" s="65">
        <f t="shared" si="2"/>
        <v>81.064630103944808</v>
      </c>
      <c r="R16" s="65">
        <f t="shared" si="2"/>
        <v>82.170519590909009</v>
      </c>
      <c r="S16" s="65">
        <f t="shared" si="2"/>
        <v>83.247928878684633</v>
      </c>
      <c r="T16" s="65">
        <f t="shared" si="2"/>
        <v>84.307077145054421</v>
      </c>
      <c r="U16" s="65">
        <f t="shared" si="2"/>
        <v>85.336867675456688</v>
      </c>
      <c r="V16" s="65">
        <f t="shared" si="2"/>
        <v>86.433254393961462</v>
      </c>
      <c r="W16" s="65">
        <f t="shared" si="2"/>
        <v>87.563538256051402</v>
      </c>
      <c r="X16" s="65">
        <f t="shared" si="2"/>
        <v>88.673489807258932</v>
      </c>
      <c r="Y16" s="65">
        <f t="shared" si="2"/>
        <v>89.794526016939002</v>
      </c>
      <c r="Z16" s="65">
        <f t="shared" si="2"/>
        <v>90.922149439505034</v>
      </c>
      <c r="AA16" s="65">
        <f t="shared" si="2"/>
        <v>92.048354834478516</v>
      </c>
      <c r="AB16" s="65">
        <f t="shared" si="2"/>
        <v>93.157788047915346</v>
      </c>
      <c r="AC16" s="65">
        <f t="shared" si="2"/>
        <v>94.263034716535429</v>
      </c>
      <c r="AD16" s="65">
        <f t="shared" si="2"/>
        <v>95.318121563882343</v>
      </c>
      <c r="AE16" s="65">
        <f t="shared" si="2"/>
        <v>96.401159119286135</v>
      </c>
    </row>
    <row r="17" spans="1:31" s="65" customFormat="1" x14ac:dyDescent="0.25">
      <c r="A17" s="65" t="s">
        <v>4</v>
      </c>
      <c r="B17" s="65">
        <f t="shared" ref="B17:AE17" si="3">+B8/B26</f>
        <v>65.806674790816331</v>
      </c>
      <c r="C17" s="65">
        <f t="shared" si="3"/>
        <v>66.979186770940601</v>
      </c>
      <c r="D17" s="65">
        <f t="shared" si="3"/>
        <v>68.167106424230766</v>
      </c>
      <c r="E17" s="65">
        <f t="shared" si="3"/>
        <v>66.937859208710606</v>
      </c>
      <c r="F17" s="65">
        <f t="shared" si="3"/>
        <v>68.615855196293055</v>
      </c>
      <c r="G17" s="65">
        <f t="shared" si="3"/>
        <v>69.94809376740487</v>
      </c>
      <c r="H17" s="65">
        <f t="shared" si="3"/>
        <v>71.15410419010486</v>
      </c>
      <c r="I17" s="65">
        <f t="shared" si="3"/>
        <v>72.230293169386186</v>
      </c>
      <c r="J17" s="65">
        <f t="shared" si="3"/>
        <v>73.324089883238372</v>
      </c>
      <c r="K17" s="65">
        <f t="shared" si="3"/>
        <v>74.4031098595418</v>
      </c>
      <c r="L17" s="65">
        <f t="shared" si="3"/>
        <v>75.520444770795677</v>
      </c>
      <c r="M17" s="65">
        <f t="shared" si="3"/>
        <v>76.604937348995705</v>
      </c>
      <c r="N17" s="65">
        <f t="shared" si="3"/>
        <v>77.633712580041646</v>
      </c>
      <c r="O17" s="65">
        <f t="shared" si="3"/>
        <v>78.735909566196455</v>
      </c>
      <c r="P17" s="65">
        <f t="shared" si="3"/>
        <v>79.879721677489115</v>
      </c>
      <c r="Q17" s="65">
        <f t="shared" si="3"/>
        <v>81.070519864826863</v>
      </c>
      <c r="R17" s="65">
        <f t="shared" si="3"/>
        <v>82.265084759943065</v>
      </c>
      <c r="S17" s="65">
        <f t="shared" si="3"/>
        <v>83.435282764611259</v>
      </c>
      <c r="T17" s="65">
        <f t="shared" si="3"/>
        <v>84.51378439341218</v>
      </c>
      <c r="U17" s="65">
        <f t="shared" si="3"/>
        <v>85.756803071754291</v>
      </c>
      <c r="V17" s="65">
        <f t="shared" si="3"/>
        <v>87.071806057852228</v>
      </c>
      <c r="W17" s="65">
        <f t="shared" si="3"/>
        <v>88.453942102540765</v>
      </c>
      <c r="X17" s="65">
        <f t="shared" si="3"/>
        <v>89.877627026820292</v>
      </c>
      <c r="Y17" s="65">
        <f t="shared" si="3"/>
        <v>91.309891884512552</v>
      </c>
      <c r="Z17" s="65">
        <f t="shared" si="3"/>
        <v>92.739558764955135</v>
      </c>
      <c r="AA17" s="65">
        <f t="shared" si="3"/>
        <v>94.149580900775476</v>
      </c>
      <c r="AB17" s="65">
        <f t="shared" si="3"/>
        <v>95.544592589820667</v>
      </c>
      <c r="AC17" s="65">
        <f t="shared" si="3"/>
        <v>96.925291717840494</v>
      </c>
      <c r="AD17" s="65">
        <f t="shared" si="3"/>
        <v>98.276984471984846</v>
      </c>
      <c r="AE17" s="65">
        <f t="shared" si="3"/>
        <v>99.629093327728157</v>
      </c>
    </row>
    <row r="18" spans="1:31" s="65" customFormat="1" x14ac:dyDescent="0.25">
      <c r="A18" s="65" t="s">
        <v>5</v>
      </c>
      <c r="B18" s="65">
        <f t="shared" ref="B18:AE18" si="4">+B9/B27</f>
        <v>65.806674790816331</v>
      </c>
      <c r="C18" s="65">
        <f t="shared" si="4"/>
        <v>66.979186770940601</v>
      </c>
      <c r="D18" s="65">
        <f t="shared" si="4"/>
        <v>68.167106424230766</v>
      </c>
      <c r="E18" s="65">
        <f t="shared" si="4"/>
        <v>66.937859208710606</v>
      </c>
      <c r="F18" s="65">
        <f t="shared" si="4"/>
        <v>68.660400338669689</v>
      </c>
      <c r="G18" s="65">
        <f t="shared" si="4"/>
        <v>70.172406703254296</v>
      </c>
      <c r="H18" s="65">
        <f t="shared" si="4"/>
        <v>71.605510471289207</v>
      </c>
      <c r="I18" s="65">
        <f t="shared" si="4"/>
        <v>72.880678110625709</v>
      </c>
      <c r="J18" s="65">
        <f t="shared" si="4"/>
        <v>74.176170110392036</v>
      </c>
      <c r="K18" s="65">
        <f t="shared" si="4"/>
        <v>75.462321534387314</v>
      </c>
      <c r="L18" s="65">
        <f t="shared" si="4"/>
        <v>76.846941515878797</v>
      </c>
      <c r="M18" s="65">
        <f t="shared" si="4"/>
        <v>78.24258882892461</v>
      </c>
      <c r="N18" s="65">
        <f t="shared" si="4"/>
        <v>79.650280480922049</v>
      </c>
      <c r="O18" s="65">
        <f t="shared" si="4"/>
        <v>81.066340777396306</v>
      </c>
      <c r="P18" s="65">
        <f t="shared" si="4"/>
        <v>82.494035374780296</v>
      </c>
      <c r="Q18" s="65">
        <f t="shared" si="4"/>
        <v>83.904141749018493</v>
      </c>
      <c r="R18" s="65">
        <f t="shared" si="4"/>
        <v>85.319711495372843</v>
      </c>
      <c r="S18" s="65">
        <f t="shared" si="4"/>
        <v>86.740786100211153</v>
      </c>
      <c r="T18" s="65">
        <f t="shared" si="4"/>
        <v>88.167079424830362</v>
      </c>
      <c r="U18" s="65">
        <f t="shared" si="4"/>
        <v>89.594953206522831</v>
      </c>
      <c r="V18" s="65">
        <f t="shared" si="4"/>
        <v>90.95743222908456</v>
      </c>
      <c r="W18" s="65">
        <f t="shared" si="4"/>
        <v>92.32765234075346</v>
      </c>
      <c r="X18" s="65">
        <f t="shared" si="4"/>
        <v>93.705355513571874</v>
      </c>
      <c r="Y18" s="65">
        <f t="shared" si="4"/>
        <v>95.091841091306918</v>
      </c>
      <c r="Z18" s="65">
        <f t="shared" si="4"/>
        <v>96.486260846697249</v>
      </c>
      <c r="AA18" s="65">
        <f t="shared" si="4"/>
        <v>97.890238376730565</v>
      </c>
      <c r="AB18" s="65">
        <f t="shared" si="4"/>
        <v>99.301778026316853</v>
      </c>
      <c r="AC18" s="65">
        <f t="shared" si="4"/>
        <v>100.71666392392956</v>
      </c>
      <c r="AD18" s="65">
        <f t="shared" si="4"/>
        <v>102.13091367922497</v>
      </c>
      <c r="AE18" s="65">
        <f t="shared" si="4"/>
        <v>103.54527414418068</v>
      </c>
    </row>
    <row r="20" spans="1:31" x14ac:dyDescent="0.25">
      <c r="A20" s="62" t="s">
        <v>73</v>
      </c>
    </row>
    <row r="21" spans="1:31" x14ac:dyDescent="0.25">
      <c r="A21" t="s">
        <v>74</v>
      </c>
    </row>
    <row r="22" spans="1:31" x14ac:dyDescent="0.25">
      <c r="A22" s="1" t="s">
        <v>70</v>
      </c>
      <c r="B22" s="1">
        <v>2021</v>
      </c>
      <c r="C22" s="1">
        <v>2022</v>
      </c>
      <c r="D22" s="1">
        <v>2023</v>
      </c>
      <c r="E22" s="1">
        <v>2024</v>
      </c>
      <c r="F22" s="1">
        <v>2025</v>
      </c>
      <c r="G22" s="1">
        <v>2026</v>
      </c>
      <c r="H22" s="1">
        <v>2027</v>
      </c>
      <c r="I22" s="1">
        <v>2028</v>
      </c>
      <c r="J22" s="1">
        <v>2029</v>
      </c>
      <c r="K22" s="1">
        <v>2030</v>
      </c>
      <c r="L22" s="1">
        <v>2031</v>
      </c>
      <c r="M22" s="1">
        <v>2032</v>
      </c>
      <c r="N22" s="1">
        <v>2033</v>
      </c>
      <c r="O22" s="1">
        <v>2034</v>
      </c>
      <c r="P22" s="1">
        <v>2035</v>
      </c>
      <c r="Q22" s="1">
        <v>2036</v>
      </c>
      <c r="R22" s="1">
        <v>2037</v>
      </c>
      <c r="S22" s="1">
        <v>2038</v>
      </c>
      <c r="T22" s="1">
        <v>2039</v>
      </c>
      <c r="U22" s="1">
        <v>2040</v>
      </c>
      <c r="V22" s="1">
        <v>2041</v>
      </c>
      <c r="W22" s="1">
        <v>2042</v>
      </c>
      <c r="X22" s="1">
        <v>2043</v>
      </c>
      <c r="Y22" s="1">
        <v>2044</v>
      </c>
      <c r="Z22" s="1">
        <v>2045</v>
      </c>
      <c r="AA22" s="1">
        <v>2046</v>
      </c>
      <c r="AB22" s="1">
        <v>2047</v>
      </c>
      <c r="AC22" s="1">
        <v>2048</v>
      </c>
      <c r="AD22" s="1">
        <v>2049</v>
      </c>
      <c r="AE22" s="1">
        <v>2050</v>
      </c>
    </row>
    <row r="23" spans="1:31" s="65" customFormat="1" x14ac:dyDescent="0.25">
      <c r="A23" s="65" t="s">
        <v>1</v>
      </c>
      <c r="B23" s="65">
        <v>5096</v>
      </c>
      <c r="C23" s="65">
        <v>5146.7</v>
      </c>
      <c r="D23" s="65">
        <v>5200</v>
      </c>
      <c r="E23" s="65">
        <v>5290.1</v>
      </c>
      <c r="F23" s="65">
        <v>5336.7</v>
      </c>
      <c r="G23" s="65">
        <v>5387.7</v>
      </c>
      <c r="H23" s="65">
        <v>5440.6</v>
      </c>
      <c r="I23" s="65">
        <v>5494.8</v>
      </c>
      <c r="J23" s="65">
        <v>5549.6</v>
      </c>
      <c r="K23" s="65">
        <v>5604.7</v>
      </c>
      <c r="L23" s="65">
        <v>5659.5</v>
      </c>
      <c r="M23" s="65">
        <v>5713.7</v>
      </c>
      <c r="N23" s="65">
        <v>5767.3</v>
      </c>
      <c r="O23" s="65">
        <v>5820.5</v>
      </c>
      <c r="P23" s="65">
        <v>5873.2</v>
      </c>
      <c r="Q23" s="65">
        <v>5925.6</v>
      </c>
      <c r="R23" s="65">
        <v>5977.6</v>
      </c>
      <c r="S23" s="65">
        <v>6029.4</v>
      </c>
      <c r="T23" s="65">
        <v>6080.9</v>
      </c>
      <c r="U23" s="65">
        <v>6132.1</v>
      </c>
      <c r="V23" s="65">
        <v>6183.2</v>
      </c>
      <c r="W23" s="65">
        <v>6233.9</v>
      </c>
      <c r="X23" s="65">
        <v>6284.4</v>
      </c>
      <c r="Y23" s="65">
        <v>6334.5</v>
      </c>
      <c r="Z23" s="65">
        <v>6384.2</v>
      </c>
      <c r="AA23" s="65">
        <v>6433.5</v>
      </c>
      <c r="AB23" s="65">
        <v>6482.2</v>
      </c>
      <c r="AC23" s="65">
        <v>6530.4</v>
      </c>
      <c r="AD23" s="65">
        <v>6578</v>
      </c>
      <c r="AE23" s="65">
        <v>6625</v>
      </c>
    </row>
    <row r="24" spans="1:31" s="65" customFormat="1" x14ac:dyDescent="0.25">
      <c r="A24" s="65" t="s">
        <v>2</v>
      </c>
      <c r="B24" s="65">
        <v>5096</v>
      </c>
      <c r="C24" s="65">
        <v>5146.7</v>
      </c>
      <c r="D24" s="65">
        <v>5200</v>
      </c>
      <c r="E24" s="65">
        <v>5290.1</v>
      </c>
      <c r="F24" s="65">
        <v>5336.7</v>
      </c>
      <c r="G24" s="65">
        <v>5387.7</v>
      </c>
      <c r="H24" s="65">
        <v>5440.6</v>
      </c>
      <c r="I24" s="65">
        <v>5494.8</v>
      </c>
      <c r="J24" s="65">
        <v>5549.6</v>
      </c>
      <c r="K24" s="65">
        <v>5604.7</v>
      </c>
      <c r="L24" s="65">
        <v>5659.5</v>
      </c>
      <c r="M24" s="65">
        <v>5713.7</v>
      </c>
      <c r="N24" s="65">
        <v>5767.3</v>
      </c>
      <c r="O24" s="65">
        <v>5820.5</v>
      </c>
      <c r="P24" s="65">
        <v>5873.2</v>
      </c>
      <c r="Q24" s="65">
        <v>5925.6</v>
      </c>
      <c r="R24" s="65">
        <v>5977.6</v>
      </c>
      <c r="S24" s="65">
        <v>6029.4</v>
      </c>
      <c r="T24" s="65">
        <v>6080.9</v>
      </c>
      <c r="U24" s="65">
        <v>6132.1</v>
      </c>
      <c r="V24" s="65">
        <v>6183.2</v>
      </c>
      <c r="W24" s="65">
        <v>6233.9</v>
      </c>
      <c r="X24" s="65">
        <v>6284.4</v>
      </c>
      <c r="Y24" s="65">
        <v>6334.5</v>
      </c>
      <c r="Z24" s="65">
        <v>6384.2</v>
      </c>
      <c r="AA24" s="65">
        <v>6433.5</v>
      </c>
      <c r="AB24" s="65">
        <v>6482.2</v>
      </c>
      <c r="AC24" s="65">
        <v>6530.4</v>
      </c>
      <c r="AD24" s="65">
        <v>6578</v>
      </c>
      <c r="AE24" s="65">
        <v>6625</v>
      </c>
    </row>
    <row r="25" spans="1:31" s="65" customFormat="1" x14ac:dyDescent="0.25">
      <c r="A25" s="65" t="s">
        <v>3</v>
      </c>
      <c r="B25" s="65">
        <v>5096</v>
      </c>
      <c r="C25" s="65">
        <v>5146.7</v>
      </c>
      <c r="D25" s="65">
        <v>5200</v>
      </c>
      <c r="E25" s="65">
        <v>5290.1</v>
      </c>
      <c r="F25" s="65">
        <v>5336.7</v>
      </c>
      <c r="G25" s="65">
        <v>5387.7</v>
      </c>
      <c r="H25" s="65">
        <v>5440.6</v>
      </c>
      <c r="I25" s="65">
        <v>5494.8</v>
      </c>
      <c r="J25" s="65">
        <v>5549.6</v>
      </c>
      <c r="K25" s="65">
        <v>5604.7</v>
      </c>
      <c r="L25" s="65">
        <v>5659.5</v>
      </c>
      <c r="M25" s="65">
        <v>5713.7</v>
      </c>
      <c r="N25" s="65">
        <v>5767.3</v>
      </c>
      <c r="O25" s="65">
        <v>5820.5</v>
      </c>
      <c r="P25" s="65">
        <v>5873.2</v>
      </c>
      <c r="Q25" s="65">
        <v>5925.6</v>
      </c>
      <c r="R25" s="65">
        <v>5977.6</v>
      </c>
      <c r="S25" s="65">
        <v>6029.4</v>
      </c>
      <c r="T25" s="65">
        <v>6080.9</v>
      </c>
      <c r="U25" s="65">
        <v>6132.1</v>
      </c>
      <c r="V25" s="65">
        <v>6183.2</v>
      </c>
      <c r="W25" s="65">
        <v>6233.9</v>
      </c>
      <c r="X25" s="65">
        <v>6284.4</v>
      </c>
      <c r="Y25" s="65">
        <v>6334.5</v>
      </c>
      <c r="Z25" s="65">
        <v>6384.2</v>
      </c>
      <c r="AA25" s="65">
        <v>6433.5</v>
      </c>
      <c r="AB25" s="65">
        <v>6482.2</v>
      </c>
      <c r="AC25" s="65">
        <v>6530.4</v>
      </c>
      <c r="AD25" s="65">
        <v>6578</v>
      </c>
      <c r="AE25" s="65">
        <v>6625</v>
      </c>
    </row>
    <row r="26" spans="1:31" s="65" customFormat="1" x14ac:dyDescent="0.25">
      <c r="A26" s="65" t="s">
        <v>4</v>
      </c>
      <c r="B26" s="65">
        <v>5096</v>
      </c>
      <c r="C26" s="65">
        <v>5146.7</v>
      </c>
      <c r="D26" s="65">
        <v>5200</v>
      </c>
      <c r="E26" s="65">
        <v>5290.1</v>
      </c>
      <c r="F26" s="65">
        <v>5336.7</v>
      </c>
      <c r="G26" s="65">
        <v>5387.7</v>
      </c>
      <c r="H26" s="65">
        <v>5440.6</v>
      </c>
      <c r="I26" s="65">
        <v>5494.8</v>
      </c>
      <c r="J26" s="65">
        <v>5549.6</v>
      </c>
      <c r="K26" s="65">
        <v>5604.7</v>
      </c>
      <c r="L26" s="65">
        <v>5659.5</v>
      </c>
      <c r="M26" s="65">
        <v>5713.7</v>
      </c>
      <c r="N26" s="65">
        <v>5767.3</v>
      </c>
      <c r="O26" s="65">
        <v>5820.5</v>
      </c>
      <c r="P26" s="65">
        <v>5873.2</v>
      </c>
      <c r="Q26" s="65">
        <v>5925.6</v>
      </c>
      <c r="R26" s="65">
        <v>5977.6</v>
      </c>
      <c r="S26" s="65">
        <v>6029.4</v>
      </c>
      <c r="T26" s="65">
        <v>6080.9</v>
      </c>
      <c r="U26" s="65">
        <v>6132.1</v>
      </c>
      <c r="V26" s="65">
        <v>6183.2</v>
      </c>
      <c r="W26" s="65">
        <v>6233.9</v>
      </c>
      <c r="X26" s="65">
        <v>6284.4</v>
      </c>
      <c r="Y26" s="65">
        <v>6334.5</v>
      </c>
      <c r="Z26" s="65">
        <v>6384.2</v>
      </c>
      <c r="AA26" s="65">
        <v>6433.5</v>
      </c>
      <c r="AB26" s="65">
        <v>6482.2</v>
      </c>
      <c r="AC26" s="65">
        <v>6530.4</v>
      </c>
      <c r="AD26" s="65">
        <v>6578</v>
      </c>
      <c r="AE26" s="65">
        <v>6625</v>
      </c>
    </row>
    <row r="27" spans="1:31" s="65" customFormat="1" x14ac:dyDescent="0.25">
      <c r="A27" s="65" t="s">
        <v>5</v>
      </c>
      <c r="B27" s="65">
        <v>5096</v>
      </c>
      <c r="C27" s="65">
        <v>5146.7</v>
      </c>
      <c r="D27" s="65">
        <v>5200</v>
      </c>
      <c r="E27" s="65">
        <v>5290.1</v>
      </c>
      <c r="F27" s="65">
        <v>5337.7</v>
      </c>
      <c r="G27" s="65">
        <v>5392.2</v>
      </c>
      <c r="H27" s="65">
        <v>5450.8</v>
      </c>
      <c r="I27" s="65">
        <v>5512.7</v>
      </c>
      <c r="J27" s="65">
        <v>5577.2</v>
      </c>
      <c r="K27" s="65">
        <v>5643.7</v>
      </c>
      <c r="L27" s="65">
        <v>5711.4</v>
      </c>
      <c r="M27" s="65">
        <v>5780</v>
      </c>
      <c r="N27" s="65">
        <v>5849.3</v>
      </c>
      <c r="O27" s="65">
        <v>5919.4</v>
      </c>
      <c r="P27" s="65">
        <v>5990</v>
      </c>
      <c r="Q27" s="65">
        <v>6061.2</v>
      </c>
      <c r="R27" s="65">
        <v>6132.9</v>
      </c>
      <c r="S27" s="65">
        <v>6205</v>
      </c>
      <c r="T27" s="65">
        <v>6277.4</v>
      </c>
      <c r="U27" s="65">
        <v>6349.9</v>
      </c>
      <c r="V27" s="65">
        <v>6422.4</v>
      </c>
      <c r="W27" s="65">
        <v>6494.9</v>
      </c>
      <c r="X27" s="65">
        <v>6567.2</v>
      </c>
      <c r="Y27" s="65">
        <v>6639.3</v>
      </c>
      <c r="Z27" s="65">
        <v>6711.2</v>
      </c>
      <c r="AA27" s="65">
        <v>6782.8</v>
      </c>
      <c r="AB27" s="65">
        <v>6854</v>
      </c>
      <c r="AC27" s="65">
        <v>6924.8</v>
      </c>
      <c r="AD27" s="65">
        <v>6995.3</v>
      </c>
      <c r="AE27" s="65">
        <v>7065.5</v>
      </c>
    </row>
    <row r="28" spans="1:31" s="65" customFormat="1" x14ac:dyDescent="0.25"/>
    <row r="29" spans="1:31" x14ac:dyDescent="0.25">
      <c r="A29" s="62" t="s">
        <v>75</v>
      </c>
    </row>
    <row r="30" spans="1:31" x14ac:dyDescent="0.25">
      <c r="A30" t="s">
        <v>76</v>
      </c>
    </row>
    <row r="31" spans="1:31" x14ac:dyDescent="0.25">
      <c r="A31" s="1" t="s">
        <v>70</v>
      </c>
      <c r="B31" s="1">
        <v>2021</v>
      </c>
      <c r="C31" s="1">
        <v>2022</v>
      </c>
      <c r="D31" s="1">
        <v>2023</v>
      </c>
      <c r="E31" s="1">
        <v>2024</v>
      </c>
      <c r="F31" s="1">
        <v>2025</v>
      </c>
      <c r="G31" s="1">
        <v>2026</v>
      </c>
      <c r="H31" s="1">
        <v>2027</v>
      </c>
      <c r="I31" s="1">
        <v>2028</v>
      </c>
      <c r="J31" s="1">
        <v>2029</v>
      </c>
      <c r="K31" s="1">
        <v>2030</v>
      </c>
      <c r="L31" s="1">
        <v>2031</v>
      </c>
      <c r="M31" s="1">
        <v>2032</v>
      </c>
      <c r="N31" s="1">
        <v>2033</v>
      </c>
      <c r="O31" s="1">
        <v>2034</v>
      </c>
      <c r="P31" s="1">
        <v>2035</v>
      </c>
      <c r="Q31" s="1">
        <v>2036</v>
      </c>
      <c r="R31" s="1">
        <v>2037</v>
      </c>
      <c r="S31" s="1">
        <v>2038</v>
      </c>
      <c r="T31" s="1">
        <v>2039</v>
      </c>
      <c r="U31" s="1">
        <v>2040</v>
      </c>
      <c r="V31" s="1">
        <v>2041</v>
      </c>
      <c r="W31" s="1">
        <v>2042</v>
      </c>
      <c r="X31" s="1">
        <v>2043</v>
      </c>
      <c r="Y31" s="1">
        <v>2044</v>
      </c>
      <c r="Z31" s="1">
        <v>2045</v>
      </c>
      <c r="AA31" s="1">
        <v>2046</v>
      </c>
      <c r="AB31" s="1">
        <v>2047</v>
      </c>
      <c r="AC31" s="1">
        <v>2048</v>
      </c>
      <c r="AD31" s="1">
        <v>2049</v>
      </c>
      <c r="AE31" s="1">
        <v>2050</v>
      </c>
    </row>
    <row r="32" spans="1:31" s="65" customFormat="1" x14ac:dyDescent="0.25">
      <c r="A32" s="65" t="s">
        <v>1</v>
      </c>
      <c r="D32" s="68">
        <f>SUM(PatchworkNation!B$7:B$13)</f>
        <v>614.34794152374866</v>
      </c>
      <c r="E32" s="68">
        <f>SUM(PatchworkNation!C$7:C$13)</f>
        <v>600.85225518994514</v>
      </c>
      <c r="F32" s="68">
        <f>SUM(PatchworkNation!D$7:D$13)</f>
        <v>607.4279886723898</v>
      </c>
      <c r="G32" s="68">
        <f>SUM(PatchworkNation!E$7:E$13)</f>
        <v>604.26327471991385</v>
      </c>
      <c r="H32" s="68">
        <f>SUM(PatchworkNation!F$7:F$13)</f>
        <v>570.67920881366263</v>
      </c>
      <c r="I32" s="68">
        <f>SUM(PatchworkNation!G$7:G$13)</f>
        <v>573.11192164939609</v>
      </c>
      <c r="J32" s="68">
        <f>SUM(PatchworkNation!H$7:H$13)</f>
        <v>576.10721368235863</v>
      </c>
      <c r="K32" s="68">
        <f>SUM(PatchworkNation!I$7:I$13)</f>
        <v>578.19980340924064</v>
      </c>
      <c r="L32" s="68">
        <f>SUM(PatchworkNation!J$7:J$13)</f>
        <v>580.69975000565182</v>
      </c>
      <c r="M32" s="68">
        <f>SUM(PatchworkNation!K$7:K$13)</f>
        <v>582.17201165572283</v>
      </c>
      <c r="N32" s="68">
        <f>SUM(PatchworkNation!L$7:L$13)</f>
        <v>583.97151663574891</v>
      </c>
      <c r="O32" s="68">
        <f>SUM(PatchworkNation!M$7:M$13)</f>
        <v>584.65792236152606</v>
      </c>
      <c r="P32" s="68">
        <f>SUM(PatchworkNation!N$7:N$13)</f>
        <v>585.48438406923287</v>
      </c>
      <c r="Q32" s="68">
        <f>SUM(PatchworkNation!O$7:O$13)</f>
        <v>585.21390208160688</v>
      </c>
      <c r="R32" s="68">
        <f>SUM(PatchworkNation!P$7:P$13)</f>
        <v>584.47503395221088</v>
      </c>
      <c r="S32" s="68">
        <f>SUM(PatchworkNation!Q$7:Q$13)</f>
        <v>583.34785190495859</v>
      </c>
      <c r="T32" s="68">
        <f>SUM(PatchworkNation!R$7:R$13)</f>
        <v>581.88919020258493</v>
      </c>
      <c r="U32" s="68">
        <f>SUM(PatchworkNation!S$7:S$13)</f>
        <v>580.24870087062698</v>
      </c>
      <c r="V32" s="68">
        <f>SUM(PatchworkNation!T$7:T$13)</f>
        <v>578.36975680353885</v>
      </c>
      <c r="W32" s="68">
        <f>SUM(PatchworkNation!U$7:U$13)</f>
        <v>576.28820537771117</v>
      </c>
      <c r="X32" s="68">
        <f>SUM(PatchworkNation!V$7:V$13)</f>
        <v>574.09683242466724</v>
      </c>
      <c r="Y32" s="68">
        <f>SUM(PatchworkNation!W$7:W$13)</f>
        <v>571.88547615347977</v>
      </c>
      <c r="Z32" s="68">
        <f>SUM(PatchworkNation!X$7:X$13)</f>
        <v>570.42351358541919</v>
      </c>
      <c r="AA32" s="68">
        <f>SUM(PatchworkNation!Y$7:Y$13)</f>
        <v>568.28430019529128</v>
      </c>
      <c r="AB32" s="68">
        <f>SUM(PatchworkNation!Z$7:Z$13)</f>
        <v>566.1662666852327</v>
      </c>
      <c r="AC32" s="68">
        <f>SUM(PatchworkNation!AA$7:AA$13)</f>
        <v>564.08417754418872</v>
      </c>
      <c r="AD32" s="68">
        <f>SUM(PatchworkNation!AB$7:AB$13)</f>
        <v>562.50457531963036</v>
      </c>
      <c r="AE32" s="68">
        <f>SUM(PatchworkNation!AC$7:AC$13)</f>
        <v>560.89008777996173</v>
      </c>
    </row>
    <row r="33" spans="1:31" s="65" customFormat="1" x14ac:dyDescent="0.25">
      <c r="A33" s="65" t="s">
        <v>2</v>
      </c>
      <c r="D33" s="68">
        <f>SUM(AotearoaElectrified!B$7:B$13)</f>
        <v>614.34794152374866</v>
      </c>
      <c r="E33" s="68">
        <f>SUM(AotearoaElectrified!C$7:C$13)</f>
        <v>601.36428045217428</v>
      </c>
      <c r="F33" s="68">
        <f>SUM(AotearoaElectrified!D$7:D$13)</f>
        <v>611.20391588602172</v>
      </c>
      <c r="G33" s="68">
        <f>SUM(AotearoaElectrified!E$7:E$13)</f>
        <v>610.79431639119457</v>
      </c>
      <c r="H33" s="68">
        <f>SUM(AotearoaElectrified!F$7:F$13)</f>
        <v>580.14777186703532</v>
      </c>
      <c r="I33" s="68">
        <f>SUM(AotearoaElectrified!G$7:G$13)</f>
        <v>585.17642082677958</v>
      </c>
      <c r="J33" s="68">
        <f>SUM(AotearoaElectrified!H$7:H$13)</f>
        <v>590.89163890546854</v>
      </c>
      <c r="K33" s="68">
        <f>SUM(AotearoaElectrified!I$7:I$13)</f>
        <v>599.03336269817862</v>
      </c>
      <c r="L33" s="68">
        <f>SUM(AotearoaElectrified!J$7:J$13)</f>
        <v>602.83977178580164</v>
      </c>
      <c r="M33" s="68">
        <f>SUM(AotearoaElectrified!K$7:K$13)</f>
        <v>606.84438054549764</v>
      </c>
      <c r="N33" s="68">
        <f>SUM(AotearoaElectrified!L$7:L$13)</f>
        <v>610.10983504409171</v>
      </c>
      <c r="O33" s="68">
        <f>SUM(AotearoaElectrified!M$7:M$13)</f>
        <v>611.66111983415351</v>
      </c>
      <c r="P33" s="68">
        <f>SUM(AotearoaElectrified!N$7:N$13)</f>
        <v>616.26512862882862</v>
      </c>
      <c r="Q33" s="68">
        <f>SUM(AotearoaElectrified!O$7:O$13)</f>
        <v>616.54163451696547</v>
      </c>
      <c r="R33" s="68">
        <f>SUM(AotearoaElectrified!P$7:P$13)</f>
        <v>616.35943864111096</v>
      </c>
      <c r="S33" s="68">
        <f>SUM(AotearoaElectrified!Q$7:Q$13)</f>
        <v>615.81202165202728</v>
      </c>
      <c r="T33" s="68">
        <f>SUM(AotearoaElectrified!R$7:R$13)</f>
        <v>614.93486677693204</v>
      </c>
      <c r="U33" s="68">
        <f>SUM(AotearoaElectrified!S$7:S$13)</f>
        <v>607.35161165188856</v>
      </c>
      <c r="V33" s="68">
        <f>SUM(AotearoaElectrified!T$7:T$13)</f>
        <v>606.15985905078878</v>
      </c>
      <c r="W33" s="68">
        <f>SUM(AotearoaElectrified!U$7:U$13)</f>
        <v>605.798814560393</v>
      </c>
      <c r="X33" s="68">
        <f>SUM(AotearoaElectrified!V$7:V$13)</f>
        <v>604.56246844299335</v>
      </c>
      <c r="Y33" s="68">
        <f>SUM(AotearoaElectrified!W$7:W$13)</f>
        <v>603.63706811137513</v>
      </c>
      <c r="Z33" s="68">
        <f>SUM(AotearoaElectrified!X$7:X$13)</f>
        <v>602.92729482688446</v>
      </c>
      <c r="AA33" s="68">
        <f>SUM(AotearoaElectrified!Y$7:Y$13)</f>
        <v>602.3439339425754</v>
      </c>
      <c r="AB33" s="68">
        <f>SUM(AotearoaElectrified!Z$7:Z$13)</f>
        <v>601.94060913570206</v>
      </c>
      <c r="AC33" s="68">
        <f>SUM(AotearoaElectrified!AA$7:AA$13)</f>
        <v>602.65325376894964</v>
      </c>
      <c r="AD33" s="68">
        <f>SUM(AotearoaElectrified!AB$7:AB$13)</f>
        <v>602.69384195285136</v>
      </c>
      <c r="AE33" s="68">
        <f>SUM(AotearoaElectrified!AC$7:AC$13)</f>
        <v>602.86330008846926</v>
      </c>
    </row>
    <row r="34" spans="1:31" s="65" customFormat="1" x14ac:dyDescent="0.25">
      <c r="A34" s="65" t="s">
        <v>3</v>
      </c>
      <c r="D34" s="68">
        <f>SUM(GlobalGreenRush!B$7:B$13)</f>
        <v>614.34794152374866</v>
      </c>
      <c r="E34" s="68">
        <f>SUM(GlobalGreenRush!C$7:C$13)</f>
        <v>598.60979185932729</v>
      </c>
      <c r="F34" s="68">
        <f>SUM(GlobalGreenRush!D$7:D$13)</f>
        <v>604.9476950216947</v>
      </c>
      <c r="G34" s="68">
        <f>SUM(GlobalGreenRush!E$7:E$13)</f>
        <v>601.77640425283892</v>
      </c>
      <c r="H34" s="68">
        <f>SUM(GlobalGreenRush!F$7:F$13)</f>
        <v>567.9324673190838</v>
      </c>
      <c r="I34" s="68">
        <f>SUM(GlobalGreenRush!G$7:G$13)</f>
        <v>570.20815630276707</v>
      </c>
      <c r="J34" s="68">
        <f>SUM(GlobalGreenRush!H$7:H$13)</f>
        <v>571.47122377978701</v>
      </c>
      <c r="K34" s="68">
        <f>SUM(GlobalGreenRush!I$7:I$13)</f>
        <v>573.26009985909411</v>
      </c>
      <c r="L34" s="68">
        <f>SUM(GlobalGreenRush!J$7:J$13)</f>
        <v>571.47164138942367</v>
      </c>
      <c r="M34" s="68">
        <f>SUM(GlobalGreenRush!K$7:K$13)</f>
        <v>568.12753510945311</v>
      </c>
      <c r="N34" s="68">
        <f>SUM(GlobalGreenRush!L$7:L$13)</f>
        <v>562.60781960680924</v>
      </c>
      <c r="O34" s="68">
        <f>SUM(GlobalGreenRush!M$7:M$13)</f>
        <v>557.02987959283621</v>
      </c>
      <c r="P34" s="68">
        <f>SUM(GlobalGreenRush!N$7:N$13)</f>
        <v>547.22168531197542</v>
      </c>
      <c r="Q34" s="68">
        <f>SUM(GlobalGreenRush!O$7:O$13)</f>
        <v>540.636026060267</v>
      </c>
      <c r="R34" s="68">
        <f>SUM(GlobalGreenRush!P$7:P$13)</f>
        <v>534.72481761439326</v>
      </c>
      <c r="S34" s="68">
        <f>SUM(GlobalGreenRush!Q$7:Q$13)</f>
        <v>529.68023452250429</v>
      </c>
      <c r="T34" s="68">
        <f>SUM(GlobalGreenRush!R$7:R$13)</f>
        <v>525.44230430528739</v>
      </c>
      <c r="U34" s="68">
        <f>SUM(GlobalGreenRush!S$7:S$13)</f>
        <v>522.08881418846181</v>
      </c>
      <c r="V34" s="68">
        <f>SUM(GlobalGreenRush!T$7:T$13)</f>
        <v>520.68054978111661</v>
      </c>
      <c r="W34" s="68">
        <f>SUM(GlobalGreenRush!U$7:U$13)</f>
        <v>518.98222375284422</v>
      </c>
      <c r="X34" s="68">
        <f>SUM(GlobalGreenRush!V$7:V$13)</f>
        <v>517.75454974840761</v>
      </c>
      <c r="Y34" s="68">
        <f>SUM(GlobalGreenRush!W$7:W$13)</f>
        <v>516.97955008184852</v>
      </c>
      <c r="Z34" s="68">
        <f>SUM(GlobalGreenRush!X$7:X$13)</f>
        <v>516.60073499995792</v>
      </c>
      <c r="AA34" s="68">
        <f>SUM(GlobalGreenRush!Y$7:Y$13)</f>
        <v>517.35467106398767</v>
      </c>
      <c r="AB34" s="68">
        <f>SUM(GlobalGreenRush!Z$7:Z$13)</f>
        <v>517.4453807521304</v>
      </c>
      <c r="AC34" s="68">
        <f>SUM(GlobalGreenRush!AA$7:AA$13)</f>
        <v>517.84776291039771</v>
      </c>
      <c r="AD34" s="68">
        <f>SUM(GlobalGreenRush!AB$7:AB$13)</f>
        <v>518.57056454544716</v>
      </c>
      <c r="AE34" s="68">
        <f>SUM(GlobalGreenRush!AC$7:AC$13)</f>
        <v>520.46436591536747</v>
      </c>
    </row>
    <row r="35" spans="1:31" s="65" customFormat="1" x14ac:dyDescent="0.25">
      <c r="A35" s="65" t="s">
        <v>4</v>
      </c>
      <c r="D35" s="68">
        <f>SUM(MadeinAotearoa!B$7:B$13)</f>
        <v>614.34794152374866</v>
      </c>
      <c r="E35" s="68">
        <f>SUM(MadeinAotearoa!C$7:C$13)</f>
        <v>602.79217128092353</v>
      </c>
      <c r="F35" s="68">
        <f>SUM(MadeinAotearoa!D$7:D$13)</f>
        <v>614.88244497910296</v>
      </c>
      <c r="G35" s="68">
        <f>SUM(MadeinAotearoa!E$7:E$13)</f>
        <v>617.34175262484609</v>
      </c>
      <c r="H35" s="68">
        <f>SUM(MadeinAotearoa!F$7:F$13)</f>
        <v>589.66601370818967</v>
      </c>
      <c r="I35" s="68">
        <f>SUM(MadeinAotearoa!G$7:G$13)</f>
        <v>597.78531672906615</v>
      </c>
      <c r="J35" s="68">
        <f>SUM(MadeinAotearoa!H$7:H$13)</f>
        <v>606.63859787408035</v>
      </c>
      <c r="K35" s="68">
        <f>SUM(MadeinAotearoa!I$7:I$13)</f>
        <v>617.95425475219383</v>
      </c>
      <c r="L35" s="68">
        <f>SUM(MadeinAotearoa!J$7:J$13)</f>
        <v>625.15323119917173</v>
      </c>
      <c r="M35" s="68">
        <f>SUM(MadeinAotearoa!K$7:K$13)</f>
        <v>632.6303823173505</v>
      </c>
      <c r="N35" s="68">
        <f>SUM(MadeinAotearoa!L$7:L$13)</f>
        <v>639.50396000229148</v>
      </c>
      <c r="O35" s="68">
        <f>SUM(MadeinAotearoa!M$7:M$13)</f>
        <v>644.83011448349191</v>
      </c>
      <c r="P35" s="68">
        <f>SUM(MadeinAotearoa!N$7:N$13)</f>
        <v>646.78582386423568</v>
      </c>
      <c r="Q35" s="68">
        <f>SUM(MadeinAotearoa!O$7:O$13)</f>
        <v>651.3595628347847</v>
      </c>
      <c r="R35" s="68">
        <f>SUM(MadeinAotearoa!P$7:P$13)</f>
        <v>655.9608025353732</v>
      </c>
      <c r="S35" s="68">
        <f>SUM(MadeinAotearoa!Q$7:Q$13)</f>
        <v>660.52500043191071</v>
      </c>
      <c r="T35" s="68">
        <f>SUM(MadeinAotearoa!R$7:R$13)</f>
        <v>664.86066211500179</v>
      </c>
      <c r="U35" s="68">
        <f>SUM(MadeinAotearoa!S$7:S$13)</f>
        <v>675.29107825188089</v>
      </c>
      <c r="V35" s="68">
        <f>SUM(MadeinAotearoa!T$7:T$13)</f>
        <v>679.33044760835514</v>
      </c>
      <c r="W35" s="68">
        <f>SUM(MadeinAotearoa!U$7:U$13)</f>
        <v>682.12110140461255</v>
      </c>
      <c r="X35" s="68">
        <f>SUM(MadeinAotearoa!V$7:V$13)</f>
        <v>684.74245508315607</v>
      </c>
      <c r="Y35" s="68">
        <f>SUM(MadeinAotearoa!W$7:W$13)</f>
        <v>687.78148427243968</v>
      </c>
      <c r="Z35" s="68">
        <f>SUM(MadeinAotearoa!X$7:X$13)</f>
        <v>691.84411763831099</v>
      </c>
      <c r="AA35" s="68">
        <f>SUM(MadeinAotearoa!Y$7:Y$13)</f>
        <v>695.1848093830821</v>
      </c>
      <c r="AB35" s="68">
        <f>SUM(MadeinAotearoa!Z$7:Z$13)</f>
        <v>699.45415723744031</v>
      </c>
      <c r="AC35" s="68">
        <f>SUM(MadeinAotearoa!AA$7:AA$13)</f>
        <v>702.86158994122252</v>
      </c>
      <c r="AD35" s="68">
        <f>SUM(MadeinAotearoa!AB$7:AB$13)</f>
        <v>706.51266127733356</v>
      </c>
      <c r="AE35" s="68">
        <f>SUM(MadeinAotearoa!AC$7:AC$13)</f>
        <v>710.23169724757292</v>
      </c>
    </row>
    <row r="36" spans="1:31" s="65" customFormat="1" x14ac:dyDescent="0.25">
      <c r="A36" s="65" t="s">
        <v>5</v>
      </c>
      <c r="D36" s="68">
        <f>SUM(AotearoaIntelligence!B$7:B$13)</f>
        <v>614.34794152374866</v>
      </c>
      <c r="E36" s="68">
        <f>SUM(AotearoaIntelligence!C$7:C$13)</f>
        <v>599.00740217789928</v>
      </c>
      <c r="F36" s="68">
        <f>SUM(AotearoaIntelligence!D$7:D$13)</f>
        <v>606.66597740345151</v>
      </c>
      <c r="G36" s="68">
        <f>SUM(AotearoaIntelligence!E$7:E$13)</f>
        <v>604.45996536748362</v>
      </c>
      <c r="H36" s="68">
        <f>SUM(AotearoaIntelligence!F$7:F$13)</f>
        <v>571.67891692860633</v>
      </c>
      <c r="I36" s="68">
        <f>SUM(AotearoaIntelligence!G$7:G$13)</f>
        <v>576.30887245312192</v>
      </c>
      <c r="J36" s="68">
        <f>SUM(AotearoaIntelligence!H$7:H$13)</f>
        <v>581.93919906036592</v>
      </c>
      <c r="K36" s="68">
        <f>SUM(AotearoaIntelligence!I$7:I$13)</f>
        <v>589.21353514700786</v>
      </c>
      <c r="L36" s="68">
        <f>SUM(AotearoaIntelligence!J$7:J$13)</f>
        <v>593.47658153402335</v>
      </c>
      <c r="M36" s="68">
        <f>SUM(AotearoaIntelligence!K$7:K$13)</f>
        <v>598.49786233055534</v>
      </c>
      <c r="N36" s="68">
        <f>SUM(AotearoaIntelligence!L$7:L$13)</f>
        <v>601.84668477674563</v>
      </c>
      <c r="O36" s="68">
        <f>SUM(AotearoaIntelligence!M$7:M$13)</f>
        <v>604.46358339617996</v>
      </c>
      <c r="P36" s="68">
        <f>SUM(AotearoaIntelligence!N$7:N$13)</f>
        <v>609.19877079209141</v>
      </c>
      <c r="Q36" s="68">
        <f>SUM(AotearoaIntelligence!O$7:O$13)</f>
        <v>608.98269648686664</v>
      </c>
      <c r="R36" s="68">
        <f>SUM(AotearoaIntelligence!P$7:P$13)</f>
        <v>608.14119756027856</v>
      </c>
      <c r="S36" s="68">
        <f>SUM(AotearoaIntelligence!Q$7:Q$13)</f>
        <v>607.9505009290001</v>
      </c>
      <c r="T36" s="68">
        <f>SUM(AotearoaIntelligence!R$7:R$13)</f>
        <v>606.37082131613988</v>
      </c>
      <c r="U36" s="68">
        <f>SUM(AotearoaIntelligence!S$7:S$13)</f>
        <v>604.74079568169361</v>
      </c>
      <c r="V36" s="68">
        <f>SUM(AotearoaIntelligence!T$7:T$13)</f>
        <v>604.12539227232628</v>
      </c>
      <c r="W36" s="68">
        <f>SUM(AotearoaIntelligence!U$7:U$13)</f>
        <v>602.48249742990254</v>
      </c>
      <c r="X36" s="68">
        <f>SUM(AotearoaIntelligence!V$7:V$13)</f>
        <v>602.116115631458</v>
      </c>
      <c r="Y36" s="68">
        <f>SUM(AotearoaIntelligence!W$7:W$13)</f>
        <v>601.06996874105687</v>
      </c>
      <c r="Z36" s="68">
        <f>SUM(AotearoaIntelligence!X$7:X$13)</f>
        <v>601.35529736495209</v>
      </c>
      <c r="AA36" s="68">
        <f>SUM(AotearoaIntelligence!Y$7:Y$13)</f>
        <v>600.39620857461125</v>
      </c>
      <c r="AB36" s="68">
        <f>SUM(AotearoaIntelligence!Z$7:Z$13)</f>
        <v>600.86836908518046</v>
      </c>
      <c r="AC36" s="68">
        <f>SUM(AotearoaIntelligence!AA$7:AA$13)</f>
        <v>600.56785685154205</v>
      </c>
      <c r="AD36" s="68">
        <f>SUM(AotearoaIntelligence!AB$7:AB$13)</f>
        <v>600.65785794098929</v>
      </c>
      <c r="AE36" s="68">
        <f>SUM(AotearoaIntelligence!AC$7:AC$13)</f>
        <v>602.08677102235526</v>
      </c>
    </row>
    <row r="37" spans="1:31" s="65" customFormat="1" x14ac:dyDescent="0.25"/>
    <row r="38" spans="1:31" x14ac:dyDescent="0.25">
      <c r="A38" s="62" t="s">
        <v>77</v>
      </c>
    </row>
    <row r="39" spans="1:31" x14ac:dyDescent="0.25">
      <c r="A39" t="s">
        <v>76</v>
      </c>
    </row>
    <row r="40" spans="1:31" x14ac:dyDescent="0.25">
      <c r="A40" s="1" t="s">
        <v>70</v>
      </c>
      <c r="B40" s="1">
        <v>2021</v>
      </c>
      <c r="C40" s="1">
        <v>2022</v>
      </c>
      <c r="D40" s="1">
        <v>2023</v>
      </c>
      <c r="E40" s="1">
        <v>2024</v>
      </c>
      <c r="F40" s="1">
        <v>2025</v>
      </c>
      <c r="G40" s="1">
        <v>2026</v>
      </c>
      <c r="H40" s="1">
        <v>2027</v>
      </c>
      <c r="I40" s="1">
        <v>2028</v>
      </c>
      <c r="J40" s="1">
        <v>2029</v>
      </c>
      <c r="K40" s="1">
        <v>2030</v>
      </c>
      <c r="L40" s="1">
        <v>2031</v>
      </c>
      <c r="M40" s="1">
        <v>2032</v>
      </c>
      <c r="N40" s="1">
        <v>2033</v>
      </c>
      <c r="O40" s="1">
        <v>2034</v>
      </c>
      <c r="P40" s="1">
        <v>2035</v>
      </c>
      <c r="Q40" s="1">
        <v>2036</v>
      </c>
      <c r="R40" s="1">
        <v>2037</v>
      </c>
      <c r="S40" s="1">
        <v>2038</v>
      </c>
      <c r="T40" s="1">
        <v>2039</v>
      </c>
      <c r="U40" s="1">
        <v>2040</v>
      </c>
      <c r="V40" s="1">
        <v>2041</v>
      </c>
      <c r="W40" s="1">
        <v>2042</v>
      </c>
      <c r="X40" s="1">
        <v>2043</v>
      </c>
      <c r="Y40" s="1">
        <v>2044</v>
      </c>
      <c r="Z40" s="1">
        <v>2045</v>
      </c>
      <c r="AA40" s="1">
        <v>2046</v>
      </c>
      <c r="AB40" s="1">
        <v>2047</v>
      </c>
      <c r="AC40" s="1">
        <v>2048</v>
      </c>
      <c r="AD40" s="1">
        <v>2049</v>
      </c>
      <c r="AE40" s="1">
        <v>2050</v>
      </c>
    </row>
    <row r="41" spans="1:31" s="65" customFormat="1" x14ac:dyDescent="0.25">
      <c r="A41" s="65" t="s">
        <v>1</v>
      </c>
      <c r="D41" s="68">
        <f>SUM(PatchworkNation!B$37:B$43)</f>
        <v>218.99279889687372</v>
      </c>
      <c r="E41" s="68">
        <f>SUM(PatchworkNation!C$37:C$43)</f>
        <v>319.18439183038288</v>
      </c>
      <c r="F41" s="68">
        <f>SUM(PatchworkNation!D$37:D$43)</f>
        <v>321.67553325045992</v>
      </c>
      <c r="G41" s="68">
        <f>SUM(PatchworkNation!E$37:E$43)</f>
        <v>323.54250270209042</v>
      </c>
      <c r="H41" s="68">
        <f>SUM(PatchworkNation!F$37:F$43)</f>
        <v>325.90484482651692</v>
      </c>
      <c r="I41" s="68">
        <f>SUM(PatchworkNation!G$37:G$43)</f>
        <v>327.214930108445</v>
      </c>
      <c r="J41" s="68">
        <f>SUM(PatchworkNation!H$37:H$43)</f>
        <v>329.24222789695983</v>
      </c>
      <c r="K41" s="68">
        <f>SUM(PatchworkNation!I$37:I$43)</f>
        <v>330.53306633416901</v>
      </c>
      <c r="L41" s="68">
        <f>SUM(PatchworkNation!J$37:J$43)</f>
        <v>332.53838593764277</v>
      </c>
      <c r="M41" s="68">
        <f>SUM(PatchworkNation!K$37:K$43)</f>
        <v>333.79506825375233</v>
      </c>
      <c r="N41" s="68">
        <f>SUM(PatchworkNation!L$37:L$43)</f>
        <v>335.69254358673288</v>
      </c>
      <c r="O41" s="68">
        <f>SUM(PatchworkNation!M$37:M$43)</f>
        <v>336.8793820625902</v>
      </c>
      <c r="P41" s="68">
        <f>SUM(PatchworkNation!N$37:N$43)</f>
        <v>338.68696070191891</v>
      </c>
      <c r="Q41" s="68">
        <f>SUM(PatchworkNation!O$37:O$43)</f>
        <v>339.88753069702261</v>
      </c>
      <c r="R41" s="68">
        <f>SUM(PatchworkNation!P$37:P$43)</f>
        <v>341.07696524911836</v>
      </c>
      <c r="S41" s="68">
        <f>SUM(PatchworkNation!Q$37:Q$43)</f>
        <v>342.21814139743572</v>
      </c>
      <c r="T41" s="68">
        <f>SUM(PatchworkNation!R$37:R$43)</f>
        <v>343.24814459146057</v>
      </c>
      <c r="U41" s="68">
        <f>SUM(PatchworkNation!S$37:S$43)</f>
        <v>344.26927421277486</v>
      </c>
      <c r="V41" s="68">
        <f>SUM(PatchworkNation!T$37:T$43)</f>
        <v>345.18783774113558</v>
      </c>
      <c r="W41" s="68">
        <f>SUM(PatchworkNation!U$37:U$43)</f>
        <v>346.01818834568871</v>
      </c>
      <c r="X41" s="68">
        <f>SUM(PatchworkNation!V$37:V$43)</f>
        <v>346.81848814049221</v>
      </c>
      <c r="Y41" s="68">
        <f>SUM(PatchworkNation!W$37:W$43)</f>
        <v>347.62233618151555</v>
      </c>
      <c r="Z41" s="68">
        <f>SUM(PatchworkNation!X$37:X$43)</f>
        <v>349.15752543076525</v>
      </c>
      <c r="AA41" s="68">
        <f>SUM(PatchworkNation!Y$37:Y$43)</f>
        <v>349.98691151569784</v>
      </c>
      <c r="AB41" s="68">
        <f>SUM(PatchworkNation!Z$37:Z$43)</f>
        <v>350.80139846462293</v>
      </c>
      <c r="AC41" s="68">
        <f>SUM(PatchworkNation!AA$37:AA$43)</f>
        <v>351.61168593363715</v>
      </c>
      <c r="AD41" s="68">
        <f>SUM(PatchworkNation!AB$37:AB$43)</f>
        <v>352.42872159414196</v>
      </c>
      <c r="AE41" s="68">
        <f>SUM(PatchworkNation!AC$37:AC$43)</f>
        <v>353.23438173299553</v>
      </c>
    </row>
    <row r="42" spans="1:31" s="65" customFormat="1" x14ac:dyDescent="0.25">
      <c r="A42" s="65" t="s">
        <v>2</v>
      </c>
      <c r="D42" s="68">
        <f>SUM(AotearoaElectrified!B$37:B$43)</f>
        <v>315.01688319721632</v>
      </c>
      <c r="E42" s="68">
        <f>SUM(AotearoaElectrified!C$37:C$43)</f>
        <v>319.45260686726988</v>
      </c>
      <c r="F42" s="68">
        <f>SUM(AotearoaElectrified!D$37:D$43)</f>
        <v>324.22073392699474</v>
      </c>
      <c r="G42" s="68">
        <f>SUM(AotearoaElectrified!E$37:E$43)</f>
        <v>327.89410061901907</v>
      </c>
      <c r="H42" s="68">
        <f>SUM(AotearoaElectrified!F$37:F$43)</f>
        <v>332.34814485356435</v>
      </c>
      <c r="I42" s="68">
        <f>SUM(AotearoaElectrified!G$37:G$43)</f>
        <v>335.51753690104999</v>
      </c>
      <c r="J42" s="68">
        <f>SUM(AotearoaElectrified!H$37:H$43)</f>
        <v>339.68186816411514</v>
      </c>
      <c r="K42" s="68">
        <f>SUM(AotearoaElectrified!I$37:I$43)</f>
        <v>343.79341376938584</v>
      </c>
      <c r="L42" s="68">
        <f>SUM(AotearoaElectrified!J$37:J$43)</f>
        <v>347.07802186154322</v>
      </c>
      <c r="M42" s="68">
        <f>SUM(AotearoaElectrified!K$37:K$43)</f>
        <v>351.213633516887</v>
      </c>
      <c r="N42" s="68">
        <f>SUM(AotearoaElectrified!L$37:L$43)</f>
        <v>355.33895659779421</v>
      </c>
      <c r="O42" s="68">
        <f>SUM(AotearoaElectrified!M$37:M$43)</f>
        <v>358.51796885979257</v>
      </c>
      <c r="P42" s="68">
        <f>SUM(AotearoaElectrified!N$37:N$43)</f>
        <v>362.59240209062853</v>
      </c>
      <c r="Q42" s="68">
        <f>SUM(AotearoaElectrified!O$37:O$43)</f>
        <v>365.82146994796256</v>
      </c>
      <c r="R42" s="68">
        <f>SUM(AotearoaElectrified!P$37:P$43)</f>
        <v>369.04970517944599</v>
      </c>
      <c r="S42" s="68">
        <f>SUM(AotearoaElectrified!Q$37:Q$43)</f>
        <v>372.23708389395671</v>
      </c>
      <c r="T42" s="68">
        <f>SUM(AotearoaElectrified!R$37:R$43)</f>
        <v>375.32223907944052</v>
      </c>
      <c r="U42" s="68">
        <f>SUM(AotearoaElectrified!S$37:S$43)</f>
        <v>378.43380732842667</v>
      </c>
      <c r="V42" s="68">
        <f>SUM(AotearoaElectrified!T$37:T$43)</f>
        <v>381.48221043332222</v>
      </c>
      <c r="W42" s="68">
        <f>SUM(AotearoaElectrified!U$37:U$43)</f>
        <v>385.39574943635557</v>
      </c>
      <c r="X42" s="68">
        <f>SUM(AotearoaElectrified!V$37:V$43)</f>
        <v>388.40520928957613</v>
      </c>
      <c r="Y42" s="68">
        <f>SUM(AotearoaElectrified!W$37:W$43)</f>
        <v>391.45150313707569</v>
      </c>
      <c r="Z42" s="68">
        <f>SUM(AotearoaElectrified!X$37:X$43)</f>
        <v>394.59138742310688</v>
      </c>
      <c r="AA42" s="68">
        <f>SUM(AotearoaElectrified!Y$37:Y$43)</f>
        <v>397.70665956005035</v>
      </c>
      <c r="AB42" s="68">
        <f>SUM(AotearoaElectrified!Z$37:Z$43)</f>
        <v>400.82946241777307</v>
      </c>
      <c r="AC42" s="68">
        <f>SUM(AotearoaElectrified!AA$37:AA$43)</f>
        <v>404.8870218449706</v>
      </c>
      <c r="AD42" s="68">
        <f>SUM(AotearoaElectrified!AB$37:AB$43)</f>
        <v>408.05201239938242</v>
      </c>
      <c r="AE42" s="68">
        <f>SUM(AotearoaElectrified!AC$37:AC$43)</f>
        <v>411.21921273876592</v>
      </c>
    </row>
    <row r="43" spans="1:31" s="65" customFormat="1" x14ac:dyDescent="0.25">
      <c r="A43" s="65" t="s">
        <v>3</v>
      </c>
      <c r="D43" s="68">
        <f>SUM(GlobalGreenRush!B$37:B$43)</f>
        <v>315.01688319721632</v>
      </c>
      <c r="E43" s="68">
        <f>SUM(GlobalGreenRush!C$37:C$43)</f>
        <v>318.94894838292691</v>
      </c>
      <c r="F43" s="68">
        <f>SUM(GlobalGreenRush!D$37:D$43)</f>
        <v>322.8727700835027</v>
      </c>
      <c r="G43" s="68">
        <f>SUM(GlobalGreenRush!E$37:E$43)</f>
        <v>326.44924015070035</v>
      </c>
      <c r="H43" s="68">
        <f>SUM(GlobalGreenRush!F$37:F$43)</f>
        <v>330.75353469940887</v>
      </c>
      <c r="I43" s="68">
        <f>SUM(GlobalGreenRush!G$37:G$43)</f>
        <v>334.68649118538002</v>
      </c>
      <c r="J43" s="68">
        <f>SUM(GlobalGreenRush!H$37:H$43)</f>
        <v>338.61293766384455</v>
      </c>
      <c r="K43" s="68">
        <f>SUM(GlobalGreenRush!I$37:I$43)</f>
        <v>341.47804668580625</v>
      </c>
      <c r="L43" s="68">
        <f>SUM(GlobalGreenRush!J$37:J$43)</f>
        <v>345.22857382940794</v>
      </c>
      <c r="M43" s="68">
        <f>SUM(GlobalGreenRush!K$37:K$43)</f>
        <v>348.83379779597209</v>
      </c>
      <c r="N43" s="68">
        <f>SUM(GlobalGreenRush!L$37:L$43)</f>
        <v>351.44977064981651</v>
      </c>
      <c r="O43" s="68">
        <f>SUM(GlobalGreenRush!M$37:M$43)</f>
        <v>354.84189211874735</v>
      </c>
      <c r="P43" s="68">
        <f>SUM(GlobalGreenRush!N$37:N$43)</f>
        <v>358.11740441939958</v>
      </c>
      <c r="Q43" s="68">
        <f>SUM(GlobalGreenRush!O$37:O$43)</f>
        <v>360.77373771684688</v>
      </c>
      <c r="R43" s="68">
        <f>SUM(GlobalGreenRush!P$37:P$43)</f>
        <v>363.56438152508269</v>
      </c>
      <c r="S43" s="68">
        <f>SUM(GlobalGreenRush!Q$37:Q$43)</f>
        <v>366.4120069815749</v>
      </c>
      <c r="T43" s="68">
        <f>SUM(GlobalGreenRush!R$37:R$43)</f>
        <v>369.15340197469669</v>
      </c>
      <c r="U43" s="68">
        <f>SUM(GlobalGreenRush!S$37:S$43)</f>
        <v>371.97147693422914</v>
      </c>
      <c r="V43" s="68">
        <f>SUM(GlobalGreenRush!T$37:T$43)</f>
        <v>375.75551614364389</v>
      </c>
      <c r="W43" s="68">
        <f>SUM(GlobalGreenRush!U$37:U$43)</f>
        <v>378.6495017080814</v>
      </c>
      <c r="X43" s="68">
        <f>SUM(GlobalGreenRush!V$37:V$43)</f>
        <v>381.59229193610992</v>
      </c>
      <c r="Y43" s="68">
        <f>SUM(GlobalGreenRush!W$37:W$43)</f>
        <v>384.61420295892134</v>
      </c>
      <c r="Z43" s="68">
        <f>SUM(GlobalGreenRush!X$37:X$43)</f>
        <v>387.77488431533124</v>
      </c>
      <c r="AA43" s="68">
        <f>SUM(GlobalGreenRush!Y$37:Y$43)</f>
        <v>391.87899292488339</v>
      </c>
      <c r="AB43" s="68">
        <f>SUM(GlobalGreenRush!Z$37:Z$43)</f>
        <v>395.12283049974985</v>
      </c>
      <c r="AC43" s="68">
        <f>SUM(GlobalGreenRush!AA$37:AA$43)</f>
        <v>398.47324674520399</v>
      </c>
      <c r="AD43" s="68">
        <f>SUM(GlobalGreenRush!AB$37:AB$43)</f>
        <v>401.84947657064623</v>
      </c>
      <c r="AE43" s="68">
        <f>SUM(GlobalGreenRush!AC$37:AC$43)</f>
        <v>406.22664547187543</v>
      </c>
    </row>
    <row r="44" spans="1:31" s="65" customFormat="1" x14ac:dyDescent="0.25">
      <c r="A44" s="65" t="s">
        <v>4</v>
      </c>
      <c r="D44" s="68">
        <f>SUM(MadeinAotearoa!B$37:B$43)</f>
        <v>315.01688319721632</v>
      </c>
      <c r="E44" s="68">
        <f>SUM(MadeinAotearoa!C$37:C$43)</f>
        <v>319.9579252987798</v>
      </c>
      <c r="F44" s="68">
        <f>SUM(MadeinAotearoa!D$37:D$43)</f>
        <v>325.74308819238365</v>
      </c>
      <c r="G44" s="68">
        <f>SUM(MadeinAotearoa!E$37:E$43)</f>
        <v>330.88233366258714</v>
      </c>
      <c r="H44" s="68">
        <f>SUM(MadeinAotearoa!F$37:F$43)</f>
        <v>336.84863398454706</v>
      </c>
      <c r="I44" s="68">
        <f>SUM(MadeinAotearoa!G$37:G$43)</f>
        <v>341.60626133246365</v>
      </c>
      <c r="J44" s="68">
        <f>SUM(MadeinAotearoa!H$37:H$43)</f>
        <v>347.41388963099229</v>
      </c>
      <c r="K44" s="68">
        <f>SUM(MadeinAotearoa!I$37:I$43)</f>
        <v>353.24943019833898</v>
      </c>
      <c r="L44" s="68">
        <f>SUM(MadeinAotearoa!J$37:J$43)</f>
        <v>358.49679855397557</v>
      </c>
      <c r="M44" s="68">
        <f>SUM(MadeinAotearoa!K$37:K$43)</f>
        <v>364.76614140322732</v>
      </c>
      <c r="N44" s="68">
        <f>SUM(MadeinAotearoa!L$37:L$43)</f>
        <v>371.2288321413875</v>
      </c>
      <c r="O44" s="68">
        <f>SUM(MadeinAotearoa!M$37:M$43)</f>
        <v>376.90501673925871</v>
      </c>
      <c r="P44" s="68">
        <f>SUM(MadeinAotearoa!N$37:N$43)</f>
        <v>383.55634158605824</v>
      </c>
      <c r="Q44" s="68">
        <f>SUM(MadeinAotearoa!O$37:O$43)</f>
        <v>389.56483032276998</v>
      </c>
      <c r="R44" s="68">
        <f>SUM(MadeinAotearoa!P$37:P$43)</f>
        <v>395.82253194725877</v>
      </c>
      <c r="S44" s="68">
        <f>SUM(MadeinAotearoa!Q$37:Q$43)</f>
        <v>402.27648621349232</v>
      </c>
      <c r="T44" s="68">
        <f>SUM(MadeinAotearoa!R$37:R$43)</f>
        <v>408.7719057721871</v>
      </c>
      <c r="U44" s="68">
        <f>SUM(MadeinAotearoa!S$37:S$43)</f>
        <v>415.04759706360721</v>
      </c>
      <c r="V44" s="68">
        <f>SUM(MadeinAotearoa!T$37:T$43)</f>
        <v>421.97560315859067</v>
      </c>
      <c r="W44" s="68">
        <f>SUM(MadeinAotearoa!U$37:U$43)</f>
        <v>427.86988750998222</v>
      </c>
      <c r="X44" s="68">
        <f>SUM(MadeinAotearoa!V$37:V$43)</f>
        <v>433.74342007357785</v>
      </c>
      <c r="Y44" s="68">
        <f>SUM(MadeinAotearoa!W$37:W$43)</f>
        <v>439.61355312868255</v>
      </c>
      <c r="Z44" s="68">
        <f>SUM(MadeinAotearoa!X$37:X$43)</f>
        <v>445.58093267477051</v>
      </c>
      <c r="AA44" s="68">
        <f>SUM(MadeinAotearoa!Y$37:Y$43)</f>
        <v>451.45732508989954</v>
      </c>
      <c r="AB44" s="68">
        <f>SUM(MadeinAotearoa!Z$37:Z$43)</f>
        <v>458.18301639833373</v>
      </c>
      <c r="AC44" s="68">
        <f>SUM(MadeinAotearoa!AA$37:AA$43)</f>
        <v>463.9476368923734</v>
      </c>
      <c r="AD44" s="68">
        <f>SUM(MadeinAotearoa!AB$37:AB$43)</f>
        <v>469.66903243974713</v>
      </c>
      <c r="AE44" s="68">
        <f>SUM(MadeinAotearoa!AC$37:AC$43)</f>
        <v>475.35641606810259</v>
      </c>
    </row>
    <row r="45" spans="1:31" s="65" customFormat="1" x14ac:dyDescent="0.25">
      <c r="A45" s="65" t="s">
        <v>5</v>
      </c>
      <c r="D45" s="68">
        <f>SUM(AotearoaIntelligence!B$37:B$43)</f>
        <v>315.01688319721632</v>
      </c>
      <c r="E45" s="68">
        <f>SUM(AotearoaIntelligence!C$37:C$43)</f>
        <v>318.8003728244247</v>
      </c>
      <c r="F45" s="68">
        <f>SUM(AotearoaIntelligence!D$37:D$43)</f>
        <v>323.07429218868947</v>
      </c>
      <c r="G45" s="68">
        <f>SUM(AotearoaIntelligence!E$37:E$43)</f>
        <v>326.68678659418248</v>
      </c>
      <c r="H45" s="68">
        <f>SUM(AotearoaIntelligence!F$37:F$43)</f>
        <v>330.49461032714748</v>
      </c>
      <c r="I45" s="68">
        <f>SUM(AotearoaIntelligence!G$37:G$43)</f>
        <v>334.45834624033859</v>
      </c>
      <c r="J45" s="68">
        <f>SUM(AotearoaIntelligence!H$37:H$43)</f>
        <v>339.63674515869974</v>
      </c>
      <c r="K45" s="68">
        <f>SUM(AotearoaIntelligence!I$37:I$43)</f>
        <v>343.80622375645117</v>
      </c>
      <c r="L45" s="68">
        <f>SUM(AotearoaIntelligence!J$37:J$43)</f>
        <v>348.26646367866607</v>
      </c>
      <c r="M45" s="68">
        <f>SUM(AotearoaIntelligence!K$37:K$43)</f>
        <v>353.93986644366356</v>
      </c>
      <c r="N45" s="68">
        <f>SUM(AotearoaIntelligence!L$37:L$43)</f>
        <v>358.54645823044439</v>
      </c>
      <c r="O45" s="68">
        <f>SUM(AotearoaIntelligence!M$37:M$43)</f>
        <v>363.13607063484244</v>
      </c>
      <c r="P45" s="68">
        <f>SUM(AotearoaIntelligence!N$37:N$43)</f>
        <v>367.74326708044612</v>
      </c>
      <c r="Q45" s="68">
        <f>SUM(AotearoaIntelligence!O$37:O$43)</f>
        <v>371.09592358437749</v>
      </c>
      <c r="R45" s="68">
        <f>SUM(AotearoaIntelligence!P$37:P$43)</f>
        <v>374.42664493200692</v>
      </c>
      <c r="S45" s="68">
        <f>SUM(AotearoaIntelligence!Q$37:Q$43)</f>
        <v>378.86085211041393</v>
      </c>
      <c r="T45" s="68">
        <f>SUM(AotearoaIntelligence!R$37:R$43)</f>
        <v>382.20475662433114</v>
      </c>
      <c r="U45" s="68">
        <f>SUM(AotearoaIntelligence!S$37:S$43)</f>
        <v>385.68530718534987</v>
      </c>
      <c r="V45" s="68">
        <f>SUM(AotearoaIntelligence!T$37:T$43)</f>
        <v>390.26165278251858</v>
      </c>
      <c r="W45" s="68">
        <f>SUM(AotearoaIntelligence!U$37:U$43)</f>
        <v>393.77353484601701</v>
      </c>
      <c r="X45" s="68">
        <f>SUM(AotearoaIntelligence!V$37:V$43)</f>
        <v>398.43907303558262</v>
      </c>
      <c r="Y45" s="68">
        <f>SUM(AotearoaIntelligence!W$37:W$43)</f>
        <v>402.06861871499922</v>
      </c>
      <c r="Z45" s="68">
        <f>SUM(AotearoaIntelligence!X$37:X$43)</f>
        <v>406.83564024422918</v>
      </c>
      <c r="AA45" s="68">
        <f>SUM(AotearoaIntelligence!Y$37:Y$43)</f>
        <v>410.05133517848481</v>
      </c>
      <c r="AB45" s="68">
        <f>SUM(AotearoaIntelligence!Z$37:Z$43)</f>
        <v>414.42036986342828</v>
      </c>
      <c r="AC45" s="68">
        <f>SUM(AotearoaIntelligence!AA$37:AA$43)</f>
        <v>417.74840333539964</v>
      </c>
      <c r="AD45" s="68">
        <f>SUM(AotearoaIntelligence!AB$37:AB$43)</f>
        <v>421.15671987937952</v>
      </c>
      <c r="AE45" s="68">
        <f>SUM(AotearoaIntelligence!AC$37:AC$43)</f>
        <v>425.73574042964299</v>
      </c>
    </row>
    <row r="47" spans="1:31" x14ac:dyDescent="0.25">
      <c r="A47" s="62" t="s">
        <v>78</v>
      </c>
    </row>
    <row r="48" spans="1:31" x14ac:dyDescent="0.25">
      <c r="A48" t="s">
        <v>79</v>
      </c>
    </row>
    <row r="49" spans="1:31" x14ac:dyDescent="0.25">
      <c r="A49" s="1" t="s">
        <v>70</v>
      </c>
      <c r="B49" s="1">
        <v>2021</v>
      </c>
      <c r="C49" s="1">
        <v>2022</v>
      </c>
      <c r="D49" s="1">
        <v>2023</v>
      </c>
      <c r="E49" s="1">
        <v>2024</v>
      </c>
      <c r="F49" s="1">
        <v>2025</v>
      </c>
      <c r="G49" s="1">
        <v>2026</v>
      </c>
      <c r="H49" s="1">
        <v>2027</v>
      </c>
      <c r="I49" s="1">
        <v>2028</v>
      </c>
      <c r="J49" s="1">
        <v>2029</v>
      </c>
      <c r="K49" s="1">
        <v>2030</v>
      </c>
      <c r="L49" s="1">
        <v>2031</v>
      </c>
      <c r="M49" s="1">
        <v>2032</v>
      </c>
      <c r="N49" s="1">
        <v>2033</v>
      </c>
      <c r="O49" s="1">
        <v>2034</v>
      </c>
      <c r="P49" s="1">
        <v>2035</v>
      </c>
      <c r="Q49" s="1">
        <v>2036</v>
      </c>
      <c r="R49" s="1">
        <v>2037</v>
      </c>
      <c r="S49" s="1">
        <v>2038</v>
      </c>
      <c r="T49" s="1">
        <v>2039</v>
      </c>
      <c r="U49" s="1">
        <v>2040</v>
      </c>
      <c r="V49" s="1">
        <v>2041</v>
      </c>
      <c r="W49" s="1">
        <v>2042</v>
      </c>
      <c r="X49" s="1">
        <v>2043</v>
      </c>
      <c r="Y49" s="1">
        <v>2044</v>
      </c>
      <c r="Z49" s="1">
        <v>2045</v>
      </c>
      <c r="AA49" s="1">
        <v>2046</v>
      </c>
      <c r="AB49" s="1">
        <v>2047</v>
      </c>
      <c r="AC49" s="1">
        <v>2048</v>
      </c>
      <c r="AD49" s="1">
        <v>2049</v>
      </c>
      <c r="AE49" s="1">
        <v>2050</v>
      </c>
    </row>
    <row r="50" spans="1:31" s="70" customFormat="1" x14ac:dyDescent="0.25">
      <c r="A50" s="70" t="s">
        <v>1</v>
      </c>
      <c r="D50" s="69">
        <f>D41/D5*1000</f>
        <v>0.61780530224898089</v>
      </c>
      <c r="E50" s="69">
        <f t="shared" ref="E50:AE54" si="5">E41/E5*1000</f>
        <v>0.90137590727415373</v>
      </c>
      <c r="F50" s="69">
        <f>F41/F5*1000</f>
        <v>0.88364270128251188</v>
      </c>
      <c r="G50" s="69">
        <f t="shared" si="5"/>
        <v>0.86906266701367918</v>
      </c>
      <c r="H50" s="69">
        <f t="shared" si="5"/>
        <v>0.85755129750954673</v>
      </c>
      <c r="I50" s="69">
        <f t="shared" si="5"/>
        <v>0.84535544575096333</v>
      </c>
      <c r="J50" s="69">
        <f t="shared" si="5"/>
        <v>0.83499785837974894</v>
      </c>
      <c r="K50" s="69">
        <f t="shared" si="5"/>
        <v>0.82317305834393806</v>
      </c>
      <c r="L50" s="69">
        <f t="shared" si="5"/>
        <v>0.81351160128296141</v>
      </c>
      <c r="M50" s="69">
        <f t="shared" si="5"/>
        <v>0.80238446266251917</v>
      </c>
      <c r="N50" s="69">
        <f t="shared" si="5"/>
        <v>0.79315137169648198</v>
      </c>
      <c r="O50" s="69">
        <f t="shared" si="5"/>
        <v>0.78258023442070912</v>
      </c>
      <c r="P50" s="69">
        <f t="shared" si="5"/>
        <v>0.77378070620325023</v>
      </c>
      <c r="Q50" s="69">
        <f t="shared" si="5"/>
        <v>0.76390779045182788</v>
      </c>
      <c r="R50" s="69">
        <f t="shared" si="5"/>
        <v>0.75433256455310904</v>
      </c>
      <c r="S50" s="69">
        <f t="shared" si="5"/>
        <v>0.74496096816561219</v>
      </c>
      <c r="T50" s="69">
        <f t="shared" si="5"/>
        <v>0.73564918507112187</v>
      </c>
      <c r="U50" s="69">
        <f t="shared" si="5"/>
        <v>0.726609563824967</v>
      </c>
      <c r="V50" s="69">
        <f t="shared" si="5"/>
        <v>0.71763592299868084</v>
      </c>
      <c r="W50" s="69">
        <f t="shared" si="5"/>
        <v>0.70875446516937546</v>
      </c>
      <c r="X50" s="69">
        <f t="shared" si="5"/>
        <v>0.70007819458278542</v>
      </c>
      <c r="Y50" s="69">
        <f t="shared" si="5"/>
        <v>0.69166522397018115</v>
      </c>
      <c r="Z50" s="69">
        <f t="shared" si="5"/>
        <v>0.6849317530443465</v>
      </c>
      <c r="AA50" s="69">
        <f t="shared" si="5"/>
        <v>0.67702817803493076</v>
      </c>
      <c r="AB50" s="69">
        <f t="shared" si="5"/>
        <v>0.66932039577593505</v>
      </c>
      <c r="AC50" s="69">
        <f t="shared" si="5"/>
        <v>0.66182010716857997</v>
      </c>
      <c r="AD50" s="69">
        <f t="shared" si="5"/>
        <v>0.65453872482976649</v>
      </c>
      <c r="AE50" s="69">
        <f t="shared" si="5"/>
        <v>0.64743380182612942</v>
      </c>
    </row>
    <row r="51" spans="1:31" s="70" customFormat="1" x14ac:dyDescent="0.25">
      <c r="A51" s="70" t="s">
        <v>2</v>
      </c>
      <c r="D51" s="69">
        <f t="shared" ref="D51:S54" si="6">D42/D6*1000</f>
        <v>0.88870091490467917</v>
      </c>
      <c r="E51" s="69">
        <f t="shared" si="6"/>
        <v>0.90213334585325267</v>
      </c>
      <c r="F51" s="69">
        <f t="shared" si="6"/>
        <v>0.88794503903381461</v>
      </c>
      <c r="G51" s="69">
        <f t="shared" si="6"/>
        <v>0.87542665374159967</v>
      </c>
      <c r="H51" s="69">
        <f t="shared" si="6"/>
        <v>0.86657536210174513</v>
      </c>
      <c r="I51" s="69">
        <f t="shared" si="6"/>
        <v>0.85632697879148123</v>
      </c>
      <c r="J51" s="69">
        <f t="shared" si="6"/>
        <v>0.84846698732530668</v>
      </c>
      <c r="K51" s="69">
        <f t="shared" si="6"/>
        <v>0.84069933146536713</v>
      </c>
      <c r="L51" s="69">
        <f t="shared" si="6"/>
        <v>0.83116975104362378</v>
      </c>
      <c r="M51" s="69">
        <f t="shared" si="6"/>
        <v>0.82392548164515933</v>
      </c>
      <c r="N51" s="69">
        <f t="shared" si="6"/>
        <v>0.81685337041730555</v>
      </c>
      <c r="O51" s="69">
        <f t="shared" si="6"/>
        <v>0.80783897167150209</v>
      </c>
      <c r="P51" s="69">
        <f t="shared" si="6"/>
        <v>0.80106858524174995</v>
      </c>
      <c r="Q51" s="69">
        <f t="shared" si="6"/>
        <v>0.79264415190004534</v>
      </c>
      <c r="R51" s="69">
        <f t="shared" si="6"/>
        <v>0.78445874809262051</v>
      </c>
      <c r="S51" s="69">
        <f t="shared" si="6"/>
        <v>0.77641868058378904</v>
      </c>
      <c r="T51" s="69">
        <f t="shared" si="5"/>
        <v>0.76839305546307635</v>
      </c>
      <c r="U51" s="69">
        <f t="shared" si="5"/>
        <v>0.76064101491222114</v>
      </c>
      <c r="V51" s="69">
        <f t="shared" si="5"/>
        <v>0.75297405611629808</v>
      </c>
      <c r="W51" s="69">
        <f t="shared" si="5"/>
        <v>0.74718921762156965</v>
      </c>
      <c r="X51" s="69">
        <f t="shared" si="5"/>
        <v>0.73981921411169571</v>
      </c>
      <c r="Y51" s="69">
        <f t="shared" si="5"/>
        <v>0.73270919392738065</v>
      </c>
      <c r="Z51" s="69">
        <f t="shared" si="5"/>
        <v>0.72595178479537892</v>
      </c>
      <c r="AA51" s="69">
        <f t="shared" si="5"/>
        <v>0.71931758781705069</v>
      </c>
      <c r="AB51" s="69">
        <f t="shared" si="5"/>
        <v>0.71285889869908237</v>
      </c>
      <c r="AC51" s="69">
        <f t="shared" si="5"/>
        <v>0.70818996175684445</v>
      </c>
      <c r="AD51" s="69">
        <f t="shared" si="5"/>
        <v>0.70208004696490789</v>
      </c>
      <c r="AE51" s="69">
        <f t="shared" si="5"/>
        <v>0.69611406258129915</v>
      </c>
    </row>
    <row r="52" spans="1:31" s="70" customFormat="1" x14ac:dyDescent="0.25">
      <c r="A52" s="70" t="s">
        <v>3</v>
      </c>
      <c r="D52" s="69">
        <f t="shared" si="6"/>
        <v>0.88870091490467917</v>
      </c>
      <c r="E52" s="69">
        <f t="shared" si="5"/>
        <v>0.90071101557990341</v>
      </c>
      <c r="F52" s="69">
        <f t="shared" si="5"/>
        <v>0.88238820586222511</v>
      </c>
      <c r="G52" s="69">
        <f t="shared" si="5"/>
        <v>0.86716827716695166</v>
      </c>
      <c r="H52" s="69">
        <f t="shared" si="5"/>
        <v>0.85591110572708662</v>
      </c>
      <c r="I52" s="69">
        <f t="shared" si="5"/>
        <v>0.84510554847067509</v>
      </c>
      <c r="J52" s="69">
        <f t="shared" si="5"/>
        <v>0.83404014782083313</v>
      </c>
      <c r="K52" s="69">
        <f t="shared" si="5"/>
        <v>0.8205237120678216</v>
      </c>
      <c r="L52" s="69">
        <f t="shared" si="5"/>
        <v>0.809403923546968</v>
      </c>
      <c r="M52" s="69">
        <f t="shared" si="5"/>
        <v>0.79821186096113639</v>
      </c>
      <c r="N52" s="69">
        <f t="shared" si="5"/>
        <v>0.78504992204175117</v>
      </c>
      <c r="O52" s="69">
        <f t="shared" si="5"/>
        <v>0.77396989251608928</v>
      </c>
      <c r="P52" s="69">
        <f t="shared" si="5"/>
        <v>0.76281065632800638</v>
      </c>
      <c r="Q52" s="69">
        <f t="shared" si="5"/>
        <v>0.75105402660909915</v>
      </c>
      <c r="R52" s="69">
        <f t="shared" si="5"/>
        <v>0.74018187348809528</v>
      </c>
      <c r="S52" s="69">
        <f t="shared" si="5"/>
        <v>0.72999882742469657</v>
      </c>
      <c r="T52" s="69">
        <f t="shared" si="5"/>
        <v>0.72007043630060874</v>
      </c>
      <c r="U52" s="69">
        <f t="shared" si="5"/>
        <v>0.71082666781984116</v>
      </c>
      <c r="V52" s="69">
        <f t="shared" si="5"/>
        <v>0.70309045989009189</v>
      </c>
      <c r="W52" s="69">
        <f t="shared" si="5"/>
        <v>0.69367214620664341</v>
      </c>
      <c r="X52" s="69">
        <f t="shared" si="5"/>
        <v>0.68476565967380021</v>
      </c>
      <c r="Y52" s="69">
        <f t="shared" si="5"/>
        <v>0.67618123593788948</v>
      </c>
      <c r="Z52" s="69">
        <f t="shared" si="5"/>
        <v>0.6680415869309082</v>
      </c>
      <c r="AA52" s="69">
        <f t="shared" si="5"/>
        <v>0.66174191998291332</v>
      </c>
      <c r="AB52" s="69">
        <f t="shared" si="5"/>
        <v>0.65432050404757602</v>
      </c>
      <c r="AC52" s="69">
        <f t="shared" si="5"/>
        <v>0.64731842320607103</v>
      </c>
      <c r="AD52" s="69">
        <f t="shared" si="5"/>
        <v>0.6409055947026755</v>
      </c>
      <c r="AE52" s="69">
        <f t="shared" si="5"/>
        <v>0.6360631974281058</v>
      </c>
    </row>
    <row r="53" spans="1:31" s="70" customFormat="1" x14ac:dyDescent="0.25">
      <c r="A53" s="70" t="s">
        <v>4</v>
      </c>
      <c r="D53" s="69">
        <f t="shared" si="6"/>
        <v>0.88870091490467917</v>
      </c>
      <c r="E53" s="69">
        <f t="shared" si="5"/>
        <v>0.90356036381316174</v>
      </c>
      <c r="F53" s="69">
        <f t="shared" si="5"/>
        <v>0.88956551565900899</v>
      </c>
      <c r="G53" s="69">
        <f t="shared" si="5"/>
        <v>0.87799954608104203</v>
      </c>
      <c r="H53" s="69">
        <f t="shared" si="5"/>
        <v>0.87013780504952687</v>
      </c>
      <c r="I53" s="69">
        <f t="shared" si="5"/>
        <v>0.86070545439882518</v>
      </c>
      <c r="J53" s="69">
        <f t="shared" si="5"/>
        <v>0.85376592001586937</v>
      </c>
      <c r="K53" s="69">
        <f t="shared" si="5"/>
        <v>0.84710649260282067</v>
      </c>
      <c r="L53" s="69">
        <f t="shared" si="5"/>
        <v>0.8387695936197328</v>
      </c>
      <c r="M53" s="69">
        <f t="shared" si="5"/>
        <v>0.83337472254702716</v>
      </c>
      <c r="N53" s="69">
        <f t="shared" si="5"/>
        <v>0.82912269098988445</v>
      </c>
      <c r="O53" s="69">
        <f t="shared" si="5"/>
        <v>0.8224296815584613</v>
      </c>
      <c r="P53" s="69">
        <f t="shared" si="5"/>
        <v>0.81755661057452977</v>
      </c>
      <c r="Q53" s="69">
        <f t="shared" si="5"/>
        <v>0.81093202651267926</v>
      </c>
      <c r="R53" s="69">
        <f t="shared" si="5"/>
        <v>0.80492999778152785</v>
      </c>
      <c r="S53" s="69">
        <f t="shared" si="5"/>
        <v>0.79965159767840943</v>
      </c>
      <c r="T53" s="69">
        <f t="shared" si="5"/>
        <v>0.79540007776863975</v>
      </c>
      <c r="U53" s="69">
        <f t="shared" si="5"/>
        <v>0.78925999917829903</v>
      </c>
      <c r="V53" s="69">
        <f t="shared" si="5"/>
        <v>0.78378418396038996</v>
      </c>
      <c r="W53" s="69">
        <f t="shared" si="5"/>
        <v>0.77595171765109727</v>
      </c>
      <c r="X53" s="69">
        <f t="shared" si="5"/>
        <v>0.76792265833209938</v>
      </c>
      <c r="Y53" s="69">
        <f t="shared" si="5"/>
        <v>0.76004779616260265</v>
      </c>
      <c r="Z53" s="69">
        <f t="shared" si="5"/>
        <v>0.75258418738363386</v>
      </c>
      <c r="AA53" s="69">
        <f t="shared" si="5"/>
        <v>0.74533412812353528</v>
      </c>
      <c r="AB53" s="69">
        <f t="shared" si="5"/>
        <v>0.73979339174111647</v>
      </c>
      <c r="AC53" s="69">
        <f t="shared" si="5"/>
        <v>0.73297990214374775</v>
      </c>
      <c r="AD53" s="69">
        <f t="shared" si="5"/>
        <v>0.72651775907437399</v>
      </c>
      <c r="AE53" s="69">
        <f t="shared" si="5"/>
        <v>0.72019035266445297</v>
      </c>
    </row>
    <row r="54" spans="1:31" s="70" customFormat="1" x14ac:dyDescent="0.25">
      <c r="A54" s="70" t="s">
        <v>5</v>
      </c>
      <c r="D54" s="69">
        <f t="shared" si="6"/>
        <v>0.88870091490467917</v>
      </c>
      <c r="E54" s="69">
        <f t="shared" si="5"/>
        <v>0.90029143858218197</v>
      </c>
      <c r="F54" s="69">
        <f t="shared" si="5"/>
        <v>0.88153976832680647</v>
      </c>
      <c r="G54" s="69">
        <f t="shared" si="5"/>
        <v>0.86337447551876345</v>
      </c>
      <c r="H54" s="69">
        <f t="shared" si="5"/>
        <v>0.84675484259518052</v>
      </c>
      <c r="I54" s="69">
        <f t="shared" si="5"/>
        <v>0.83246364120487559</v>
      </c>
      <c r="J54" s="69">
        <f t="shared" si="5"/>
        <v>0.82098277561490984</v>
      </c>
      <c r="K54" s="69">
        <f t="shared" si="5"/>
        <v>0.80727155953015306</v>
      </c>
      <c r="L54" s="69">
        <f t="shared" si="5"/>
        <v>0.79349188842684404</v>
      </c>
      <c r="M54" s="69">
        <f t="shared" si="5"/>
        <v>0.78263349829724815</v>
      </c>
      <c r="N54" s="69">
        <f t="shared" si="5"/>
        <v>0.76958081268208067</v>
      </c>
      <c r="O54" s="69">
        <f t="shared" si="5"/>
        <v>0.75674773848004595</v>
      </c>
      <c r="P54" s="69">
        <f t="shared" si="5"/>
        <v>0.74420975622969154</v>
      </c>
      <c r="Q54" s="69">
        <f t="shared" si="5"/>
        <v>0.7296997035197893</v>
      </c>
      <c r="R54" s="69">
        <f t="shared" si="5"/>
        <v>0.71556894578463437</v>
      </c>
      <c r="S54" s="69">
        <f t="shared" si="5"/>
        <v>0.70390587862258303</v>
      </c>
      <c r="T54" s="69">
        <f t="shared" si="5"/>
        <v>0.69057337438507693</v>
      </c>
      <c r="U54" s="69">
        <f t="shared" si="5"/>
        <v>0.67792657950015289</v>
      </c>
      <c r="V54" s="69">
        <f t="shared" si="5"/>
        <v>0.66806748823696338</v>
      </c>
      <c r="W54" s="69">
        <f t="shared" si="5"/>
        <v>0.65666257113690918</v>
      </c>
      <c r="X54" s="69">
        <f t="shared" si="5"/>
        <v>0.6474664445537559</v>
      </c>
      <c r="Y54" s="69">
        <f t="shared" si="5"/>
        <v>0.63684629873129306</v>
      </c>
      <c r="Z54" s="69">
        <f t="shared" si="5"/>
        <v>0.62828014290285239</v>
      </c>
      <c r="AA54" s="69">
        <f t="shared" si="5"/>
        <v>0.61757517879308421</v>
      </c>
      <c r="AB54" s="69">
        <f t="shared" si="5"/>
        <v>0.60889158094101126</v>
      </c>
      <c r="AC54" s="69">
        <f t="shared" si="5"/>
        <v>0.5989716012326558</v>
      </c>
      <c r="AD54" s="69">
        <f t="shared" si="5"/>
        <v>0.58949506407840713</v>
      </c>
      <c r="AE54" s="69">
        <f t="shared" si="5"/>
        <v>0.58192488259374497</v>
      </c>
    </row>
    <row r="56" spans="1:31" x14ac:dyDescent="0.25">
      <c r="A56" s="62" t="s">
        <v>80</v>
      </c>
    </row>
    <row r="57" spans="1:31" x14ac:dyDescent="0.25">
      <c r="A57" t="s">
        <v>81</v>
      </c>
    </row>
    <row r="58" spans="1:31" x14ac:dyDescent="0.25">
      <c r="A58" s="1" t="s">
        <v>70</v>
      </c>
      <c r="B58" s="1">
        <v>2021</v>
      </c>
      <c r="C58" s="1">
        <v>2022</v>
      </c>
      <c r="D58" s="1">
        <v>2023</v>
      </c>
      <c r="E58" s="1">
        <v>2024</v>
      </c>
      <c r="F58" s="1">
        <v>2025</v>
      </c>
      <c r="G58" s="1">
        <v>2026</v>
      </c>
      <c r="H58" s="1">
        <v>2027</v>
      </c>
      <c r="I58" s="1">
        <v>2028</v>
      </c>
      <c r="J58" s="1">
        <v>2029</v>
      </c>
      <c r="K58" s="1">
        <v>2030</v>
      </c>
      <c r="L58" s="1">
        <v>2031</v>
      </c>
      <c r="M58" s="1">
        <v>2032</v>
      </c>
      <c r="N58" s="1">
        <v>2033</v>
      </c>
      <c r="O58" s="1">
        <v>2034</v>
      </c>
      <c r="P58" s="1">
        <v>2035</v>
      </c>
      <c r="Q58" s="1">
        <v>2036</v>
      </c>
      <c r="R58" s="1">
        <v>2037</v>
      </c>
      <c r="S58" s="1">
        <v>2038</v>
      </c>
      <c r="T58" s="1">
        <v>2039</v>
      </c>
      <c r="U58" s="1">
        <v>2040</v>
      </c>
      <c r="V58" s="1">
        <v>2041</v>
      </c>
      <c r="W58" s="1">
        <v>2042</v>
      </c>
      <c r="X58" s="1">
        <v>2043</v>
      </c>
      <c r="Y58" s="1">
        <v>2044</v>
      </c>
      <c r="Z58" s="1">
        <v>2045</v>
      </c>
      <c r="AA58" s="1">
        <v>2046</v>
      </c>
      <c r="AB58" s="1">
        <v>2047</v>
      </c>
      <c r="AC58" s="1">
        <v>2048</v>
      </c>
      <c r="AD58" s="1">
        <v>2049</v>
      </c>
      <c r="AE58" s="1">
        <v>2050</v>
      </c>
    </row>
    <row r="59" spans="1:31" s="65" customFormat="1" x14ac:dyDescent="0.25">
      <c r="A59" s="65" t="s">
        <v>1</v>
      </c>
      <c r="D59" s="65">
        <f>D41/(D23/1000)</f>
        <v>42.11399978786033</v>
      </c>
      <c r="E59" s="65">
        <f t="shared" ref="E59:AE59" si="7">E41/(E23/1000)</f>
        <v>60.336173575241077</v>
      </c>
      <c r="F59" s="65">
        <f>F41/(F23/1000)</f>
        <v>60.276113188011308</v>
      </c>
      <c r="G59" s="65">
        <f t="shared" si="7"/>
        <v>60.052063533992325</v>
      </c>
      <c r="H59" s="65">
        <f t="shared" si="7"/>
        <v>59.902371949144744</v>
      </c>
      <c r="I59" s="65">
        <f t="shared" si="7"/>
        <v>59.549925403735344</v>
      </c>
      <c r="J59" s="65">
        <f t="shared" si="7"/>
        <v>59.327199779616514</v>
      </c>
      <c r="K59" s="65">
        <f t="shared" si="7"/>
        <v>58.974265586769853</v>
      </c>
      <c r="L59" s="65">
        <f t="shared" si="7"/>
        <v>58.757555603435421</v>
      </c>
      <c r="M59" s="65">
        <f t="shared" si="7"/>
        <v>58.420125007219895</v>
      </c>
      <c r="N59" s="65">
        <f t="shared" si="7"/>
        <v>58.206187225691892</v>
      </c>
      <c r="O59" s="65">
        <f t="shared" si="7"/>
        <v>57.87808299331504</v>
      </c>
      <c r="P59" s="65">
        <f t="shared" si="7"/>
        <v>57.666512412640287</v>
      </c>
      <c r="Q59" s="65">
        <f t="shared" si="7"/>
        <v>57.35917555977835</v>
      </c>
      <c r="R59" s="65">
        <f t="shared" si="7"/>
        <v>57.059181820315565</v>
      </c>
      <c r="S59" s="65">
        <f t="shared" si="7"/>
        <v>56.758241516143521</v>
      </c>
      <c r="T59" s="65">
        <f t="shared" si="7"/>
        <v>56.446931308105803</v>
      </c>
      <c r="U59" s="65">
        <f t="shared" si="7"/>
        <v>56.142149379947298</v>
      </c>
      <c r="V59" s="65">
        <f t="shared" si="7"/>
        <v>55.826730130213413</v>
      </c>
      <c r="W59" s="65">
        <f t="shared" si="7"/>
        <v>55.505893316493484</v>
      </c>
      <c r="X59" s="65">
        <f t="shared" si="7"/>
        <v>55.187207711236113</v>
      </c>
      <c r="Y59" s="65">
        <f t="shared" si="7"/>
        <v>54.877628255034423</v>
      </c>
      <c r="Z59" s="65">
        <f t="shared" si="7"/>
        <v>54.690881462166793</v>
      </c>
      <c r="AA59" s="65">
        <f t="shared" si="7"/>
        <v>54.400701253702934</v>
      </c>
      <c r="AB59" s="65">
        <f t="shared" si="7"/>
        <v>54.117645007038192</v>
      </c>
      <c r="AC59" s="65">
        <f t="shared" si="7"/>
        <v>53.842289282989888</v>
      </c>
      <c r="AD59" s="65">
        <f t="shared" si="7"/>
        <v>53.576880753138028</v>
      </c>
      <c r="AE59" s="65">
        <f t="shared" si="7"/>
        <v>53.318397242716308</v>
      </c>
    </row>
    <row r="60" spans="1:31" s="65" customFormat="1" x14ac:dyDescent="0.25">
      <c r="A60" s="65" t="s">
        <v>2</v>
      </c>
      <c r="D60" s="65">
        <f t="shared" ref="D60:AE60" si="8">D42/(D24/1000)</f>
        <v>60.580169845618521</v>
      </c>
      <c r="E60" s="65">
        <f t="shared" si="8"/>
        <v>60.386874892208056</v>
      </c>
      <c r="F60" s="65">
        <f>F42/(F24/1000)</f>
        <v>60.753037256543323</v>
      </c>
      <c r="G60" s="65">
        <f t="shared" si="8"/>
        <v>60.859754741173248</v>
      </c>
      <c r="H60" s="65">
        <f t="shared" si="8"/>
        <v>61.086671479903742</v>
      </c>
      <c r="I60" s="65">
        <f t="shared" si="8"/>
        <v>61.060918850740691</v>
      </c>
      <c r="J60" s="65">
        <f t="shared" si="8"/>
        <v>61.208351622480016</v>
      </c>
      <c r="K60" s="65">
        <f t="shared" si="8"/>
        <v>61.340199077450322</v>
      </c>
      <c r="L60" s="65">
        <f t="shared" si="8"/>
        <v>61.326622822076722</v>
      </c>
      <c r="M60" s="65">
        <f t="shared" si="8"/>
        <v>61.468686405811816</v>
      </c>
      <c r="N60" s="65">
        <f t="shared" si="8"/>
        <v>61.612705529068052</v>
      </c>
      <c r="O60" s="65">
        <f t="shared" si="8"/>
        <v>61.595733847571957</v>
      </c>
      <c r="P60" s="65">
        <f t="shared" si="8"/>
        <v>61.736770770726103</v>
      </c>
      <c r="Q60" s="65">
        <f t="shared" si="8"/>
        <v>61.735768520987335</v>
      </c>
      <c r="R60" s="65">
        <f t="shared" si="8"/>
        <v>61.73877562557648</v>
      </c>
      <c r="S60" s="65">
        <f t="shared" si="8"/>
        <v>61.737002669246813</v>
      </c>
      <c r="T60" s="65">
        <f t="shared" si="8"/>
        <v>61.721495022026431</v>
      </c>
      <c r="U60" s="65">
        <f t="shared" si="8"/>
        <v>61.713574033108827</v>
      </c>
      <c r="V60" s="65">
        <f t="shared" si="8"/>
        <v>61.696566572862302</v>
      </c>
      <c r="W60" s="65">
        <f t="shared" si="8"/>
        <v>61.822574862663117</v>
      </c>
      <c r="X60" s="65">
        <f t="shared" si="8"/>
        <v>61.804660634201539</v>
      </c>
      <c r="Y60" s="65">
        <f t="shared" si="8"/>
        <v>61.796748462716188</v>
      </c>
      <c r="Z60" s="65">
        <f t="shared" si="8"/>
        <v>61.807491529574087</v>
      </c>
      <c r="AA60" s="65">
        <f t="shared" si="8"/>
        <v>61.818086509683738</v>
      </c>
      <c r="AB60" s="65">
        <f t="shared" si="8"/>
        <v>61.835405019557108</v>
      </c>
      <c r="AC60" s="65">
        <f t="shared" si="8"/>
        <v>62.000340231068641</v>
      </c>
      <c r="AD60" s="65">
        <f t="shared" si="8"/>
        <v>62.032838613466467</v>
      </c>
      <c r="AE60" s="65">
        <f t="shared" si="8"/>
        <v>62.070824564342026</v>
      </c>
    </row>
    <row r="61" spans="1:31" s="65" customFormat="1" x14ac:dyDescent="0.25">
      <c r="A61" s="65" t="s">
        <v>3</v>
      </c>
      <c r="D61" s="65">
        <f t="shared" ref="D61:AE61" si="9">D43/(D25/1000)</f>
        <v>60.580169845618521</v>
      </c>
      <c r="E61" s="65">
        <f t="shared" si="9"/>
        <v>60.291667148622309</v>
      </c>
      <c r="F61" s="65">
        <f t="shared" si="9"/>
        <v>60.500453479397891</v>
      </c>
      <c r="G61" s="65">
        <f t="shared" si="9"/>
        <v>60.591577138797696</v>
      </c>
      <c r="H61" s="65">
        <f t="shared" si="9"/>
        <v>60.793576939934717</v>
      </c>
      <c r="I61" s="65">
        <f t="shared" si="9"/>
        <v>60.909676637071414</v>
      </c>
      <c r="J61" s="65">
        <f t="shared" si="9"/>
        <v>61.015737650253079</v>
      </c>
      <c r="K61" s="65">
        <f t="shared" si="9"/>
        <v>60.927087388407273</v>
      </c>
      <c r="L61" s="65">
        <f t="shared" si="9"/>
        <v>60.999836351163161</v>
      </c>
      <c r="M61" s="65">
        <f t="shared" si="9"/>
        <v>61.052172461972468</v>
      </c>
      <c r="N61" s="65">
        <f t="shared" si="9"/>
        <v>60.938354281867852</v>
      </c>
      <c r="O61" s="65">
        <f t="shared" si="9"/>
        <v>60.964159800489192</v>
      </c>
      <c r="P61" s="65">
        <f t="shared" si="9"/>
        <v>60.974835595484507</v>
      </c>
      <c r="Q61" s="65">
        <f t="shared" si="9"/>
        <v>60.883916855144939</v>
      </c>
      <c r="R61" s="65">
        <f t="shared" si="9"/>
        <v>60.821129136289258</v>
      </c>
      <c r="S61" s="65">
        <f t="shared" si="9"/>
        <v>60.770890466974315</v>
      </c>
      <c r="T61" s="65">
        <f t="shared" si="9"/>
        <v>60.707033823068414</v>
      </c>
      <c r="U61" s="65">
        <f t="shared" si="9"/>
        <v>60.659721291927582</v>
      </c>
      <c r="V61" s="65">
        <f t="shared" si="9"/>
        <v>60.770396581647667</v>
      </c>
      <c r="W61" s="65">
        <f t="shared" si="9"/>
        <v>60.740387511522712</v>
      </c>
      <c r="X61" s="65">
        <f t="shared" si="9"/>
        <v>60.720560743445667</v>
      </c>
      <c r="Y61" s="65">
        <f t="shared" si="9"/>
        <v>60.717373582590781</v>
      </c>
      <c r="Z61" s="65">
        <f t="shared" si="9"/>
        <v>60.73977699873614</v>
      </c>
      <c r="AA61" s="65">
        <f t="shared" si="9"/>
        <v>60.912255059436291</v>
      </c>
      <c r="AB61" s="65">
        <f t="shared" si="9"/>
        <v>60.955050831469237</v>
      </c>
      <c r="AC61" s="65">
        <f t="shared" si="9"/>
        <v>61.018198999326849</v>
      </c>
      <c r="AD61" s="65">
        <f t="shared" si="9"/>
        <v>61.089917386841933</v>
      </c>
      <c r="AE61" s="65">
        <f t="shared" si="9"/>
        <v>61.317229505188742</v>
      </c>
    </row>
    <row r="62" spans="1:31" s="65" customFormat="1" x14ac:dyDescent="0.25">
      <c r="A62" s="65" t="s">
        <v>4</v>
      </c>
      <c r="D62" s="65">
        <f t="shared" ref="D62:AE62" si="10">D44/(D26/1000)</f>
        <v>60.580169845618521</v>
      </c>
      <c r="E62" s="65">
        <f t="shared" si="10"/>
        <v>60.482396419496752</v>
      </c>
      <c r="F62" s="65">
        <f t="shared" si="10"/>
        <v>61.038298610074328</v>
      </c>
      <c r="G62" s="65">
        <f t="shared" si="10"/>
        <v>61.414394577015642</v>
      </c>
      <c r="H62" s="65">
        <f t="shared" si="10"/>
        <v>61.913876040243174</v>
      </c>
      <c r="I62" s="65">
        <f t="shared" si="10"/>
        <v>62.169007303716896</v>
      </c>
      <c r="J62" s="65">
        <f t="shared" si="10"/>
        <v>62.601609058489302</v>
      </c>
      <c r="K62" s="65">
        <f t="shared" si="10"/>
        <v>63.027357431858789</v>
      </c>
      <c r="L62" s="65">
        <f t="shared" si="10"/>
        <v>63.344252770381758</v>
      </c>
      <c r="M62" s="65">
        <f t="shared" si="10"/>
        <v>63.840618408951698</v>
      </c>
      <c r="N62" s="65">
        <f t="shared" si="10"/>
        <v>64.367872685899371</v>
      </c>
      <c r="O62" s="65">
        <f t="shared" si="10"/>
        <v>64.754749031742762</v>
      </c>
      <c r="P62" s="65">
        <f t="shared" si="10"/>
        <v>65.30619450828479</v>
      </c>
      <c r="Q62" s="65">
        <f t="shared" si="10"/>
        <v>65.742680964420472</v>
      </c>
      <c r="R62" s="65">
        <f t="shared" si="10"/>
        <v>66.217634493318172</v>
      </c>
      <c r="S62" s="65">
        <f t="shared" si="10"/>
        <v>66.719157165471245</v>
      </c>
      <c r="T62" s="65">
        <f t="shared" si="10"/>
        <v>67.222270679042097</v>
      </c>
      <c r="U62" s="65">
        <f t="shared" si="10"/>
        <v>67.684414321946349</v>
      </c>
      <c r="V62" s="65">
        <f t="shared" si="10"/>
        <v>68.245504457011037</v>
      </c>
      <c r="W62" s="65">
        <f t="shared" si="10"/>
        <v>68.63598830747722</v>
      </c>
      <c r="X62" s="65">
        <f t="shared" si="10"/>
        <v>69.019066271016783</v>
      </c>
      <c r="Y62" s="65">
        <f t="shared" si="10"/>
        <v>69.39988209466928</v>
      </c>
      <c r="Z62" s="65">
        <f t="shared" si="10"/>
        <v>69.794325471440516</v>
      </c>
      <c r="AA62" s="65">
        <f t="shared" si="10"/>
        <v>70.172895793875725</v>
      </c>
      <c r="AB62" s="65">
        <f t="shared" si="10"/>
        <v>70.683258214546569</v>
      </c>
      <c r="AC62" s="65">
        <f t="shared" si="10"/>
        <v>71.044290838596936</v>
      </c>
      <c r="AD62" s="65">
        <f t="shared" si="10"/>
        <v>71.39997452717347</v>
      </c>
      <c r="AE62" s="65">
        <f t="shared" si="10"/>
        <v>71.751911859336246</v>
      </c>
    </row>
    <row r="63" spans="1:31" s="65" customFormat="1" x14ac:dyDescent="0.25">
      <c r="A63" s="65" t="s">
        <v>5</v>
      </c>
      <c r="D63" s="65">
        <f t="shared" ref="D63:AE63" si="11">D45/(D27/1000)</f>
        <v>60.580169845618521</v>
      </c>
      <c r="E63" s="65">
        <f t="shared" si="11"/>
        <v>60.263581562621624</v>
      </c>
      <c r="F63" s="65">
        <f t="shared" si="11"/>
        <v>60.526873407776662</v>
      </c>
      <c r="G63" s="65">
        <f t="shared" si="11"/>
        <v>60.585064833311542</v>
      </c>
      <c r="H63" s="65">
        <f t="shared" si="11"/>
        <v>60.632312748064045</v>
      </c>
      <c r="I63" s="65">
        <f t="shared" si="11"/>
        <v>60.670514673451954</v>
      </c>
      <c r="J63" s="65">
        <f t="shared" si="11"/>
        <v>60.897358021713366</v>
      </c>
      <c r="K63" s="65">
        <f t="shared" si="11"/>
        <v>60.918585990830692</v>
      </c>
      <c r="L63" s="65">
        <f t="shared" si="11"/>
        <v>60.977424743261913</v>
      </c>
      <c r="M63" s="65">
        <f t="shared" si="11"/>
        <v>61.235271011014454</v>
      </c>
      <c r="N63" s="65">
        <f t="shared" si="11"/>
        <v>61.297327582863652</v>
      </c>
      <c r="O63" s="65">
        <f t="shared" si="11"/>
        <v>61.346770050147391</v>
      </c>
      <c r="P63" s="65">
        <f t="shared" si="11"/>
        <v>61.3928659566688</v>
      </c>
      <c r="Q63" s="65">
        <f t="shared" si="11"/>
        <v>61.224827358341173</v>
      </c>
      <c r="R63" s="65">
        <f t="shared" si="11"/>
        <v>61.052136009393102</v>
      </c>
      <c r="S63" s="65">
        <f t="shared" si="11"/>
        <v>61.057349252282663</v>
      </c>
      <c r="T63" s="65">
        <f t="shared" si="11"/>
        <v>60.8858375480822</v>
      </c>
      <c r="U63" s="65">
        <f t="shared" si="11"/>
        <v>60.738800167774279</v>
      </c>
      <c r="V63" s="65">
        <f t="shared" si="11"/>
        <v>60.765703285768339</v>
      </c>
      <c r="W63" s="65">
        <f t="shared" si="11"/>
        <v>60.628113573113836</v>
      </c>
      <c r="X63" s="65">
        <f t="shared" si="11"/>
        <v>60.671073370018064</v>
      </c>
      <c r="Y63" s="65">
        <f t="shared" si="11"/>
        <v>60.558887038543098</v>
      </c>
      <c r="Z63" s="65">
        <f t="shared" si="11"/>
        <v>60.620401752924842</v>
      </c>
      <c r="AA63" s="65">
        <f t="shared" si="11"/>
        <v>60.454581467607007</v>
      </c>
      <c r="AB63" s="65">
        <f t="shared" si="11"/>
        <v>60.464016612697442</v>
      </c>
      <c r="AC63" s="65">
        <f t="shared" si="11"/>
        <v>60.32642146132735</v>
      </c>
      <c r="AD63" s="65">
        <f t="shared" si="11"/>
        <v>60.205669503720998</v>
      </c>
      <c r="AE63" s="65">
        <f t="shared" si="11"/>
        <v>60.255571499489491</v>
      </c>
    </row>
    <row r="65" spans="1:31" x14ac:dyDescent="0.25">
      <c r="A65" s="62" t="s">
        <v>82</v>
      </c>
    </row>
    <row r="66" spans="1:31" x14ac:dyDescent="0.25">
      <c r="A66" t="s">
        <v>83</v>
      </c>
    </row>
    <row r="67" spans="1:31" x14ac:dyDescent="0.25">
      <c r="A67" s="1" t="s">
        <v>70</v>
      </c>
      <c r="B67" s="1">
        <v>2021</v>
      </c>
      <c r="C67" s="1">
        <v>2022</v>
      </c>
      <c r="D67" s="1">
        <v>2023</v>
      </c>
      <c r="E67" s="1">
        <v>2024</v>
      </c>
      <c r="F67" s="1">
        <v>2025</v>
      </c>
      <c r="G67" s="1">
        <v>2026</v>
      </c>
      <c r="H67" s="1">
        <v>2027</v>
      </c>
      <c r="I67" s="1">
        <v>2028</v>
      </c>
      <c r="J67" s="1">
        <v>2029</v>
      </c>
      <c r="K67" s="1">
        <v>2030</v>
      </c>
      <c r="L67" s="1">
        <v>2031</v>
      </c>
      <c r="M67" s="1">
        <v>2032</v>
      </c>
      <c r="N67" s="1">
        <v>2033</v>
      </c>
      <c r="O67" s="1">
        <v>2034</v>
      </c>
      <c r="P67" s="1">
        <v>2035</v>
      </c>
      <c r="Q67" s="1">
        <v>2036</v>
      </c>
      <c r="R67" s="1">
        <v>2037</v>
      </c>
      <c r="S67" s="1">
        <v>2038</v>
      </c>
      <c r="T67" s="1">
        <v>2039</v>
      </c>
      <c r="U67" s="1">
        <v>2040</v>
      </c>
      <c r="V67" s="1">
        <v>2041</v>
      </c>
      <c r="W67" s="1">
        <v>2042</v>
      </c>
      <c r="X67" s="1">
        <v>2043</v>
      </c>
      <c r="Y67" s="1">
        <v>2044</v>
      </c>
      <c r="Z67" s="1">
        <v>2045</v>
      </c>
      <c r="AA67" s="1">
        <v>2046</v>
      </c>
      <c r="AB67" s="1">
        <v>2047</v>
      </c>
      <c r="AC67" s="1">
        <v>2048</v>
      </c>
      <c r="AD67" s="1">
        <v>2049</v>
      </c>
      <c r="AE67" s="1">
        <v>2050</v>
      </c>
    </row>
    <row r="68" spans="1:31" x14ac:dyDescent="0.25">
      <c r="A68" s="90" t="s">
        <v>1</v>
      </c>
      <c r="B68" s="9"/>
      <c r="C68" s="9"/>
      <c r="D68" s="9"/>
      <c r="E68" s="63">
        <v>2002.404583</v>
      </c>
      <c r="F68" s="64">
        <v>2020.0435789999999</v>
      </c>
      <c r="G68" s="64">
        <v>2039.34806</v>
      </c>
      <c r="H68" s="64">
        <v>2059.3717270000002</v>
      </c>
      <c r="I68" s="64">
        <v>2079.8874689999998</v>
      </c>
      <c r="J68" s="64">
        <v>2100.6303229999999</v>
      </c>
      <c r="K68" s="64">
        <v>2121.4867330000002</v>
      </c>
      <c r="L68" s="64">
        <v>2142.2295869999998</v>
      </c>
      <c r="M68" s="64">
        <v>2162.7453289999999</v>
      </c>
      <c r="N68" s="64">
        <v>2183.0340000000001</v>
      </c>
      <c r="O68" s="64">
        <v>2203.1709999999998</v>
      </c>
      <c r="P68" s="64">
        <v>2223.1190000000001</v>
      </c>
      <c r="Q68" s="64">
        <v>2242.9540000000002</v>
      </c>
      <c r="R68" s="64">
        <v>2262.6370000000002</v>
      </c>
      <c r="S68" s="64">
        <v>2282.2440000000001</v>
      </c>
      <c r="T68" s="64">
        <v>2301.7379999999998</v>
      </c>
      <c r="U68" s="64">
        <v>2321.1179999999999</v>
      </c>
      <c r="V68" s="64">
        <v>2340.46</v>
      </c>
      <c r="W68" s="64">
        <v>2359.6509999999998</v>
      </c>
      <c r="X68" s="64">
        <v>2378.7660000000001</v>
      </c>
      <c r="Y68" s="64">
        <v>2397.73</v>
      </c>
      <c r="Z68" s="64">
        <v>2416.5419999999999</v>
      </c>
      <c r="AA68" s="64">
        <v>2435.203</v>
      </c>
      <c r="AB68" s="64">
        <v>2453.6370000000002</v>
      </c>
      <c r="AC68" s="64">
        <v>2471.8820000000001</v>
      </c>
      <c r="AD68" s="64">
        <v>2489.8989999999999</v>
      </c>
      <c r="AE68" s="64">
        <v>2507.69</v>
      </c>
    </row>
    <row r="69" spans="1:31" x14ac:dyDescent="0.25">
      <c r="A69" s="90" t="s">
        <v>2</v>
      </c>
      <c r="B69" s="9"/>
      <c r="C69" s="9"/>
      <c r="D69" s="9"/>
      <c r="E69" s="63">
        <v>2002.404583</v>
      </c>
      <c r="F69" s="64">
        <v>2020.0435789999999</v>
      </c>
      <c r="G69" s="64">
        <v>2039.34806</v>
      </c>
      <c r="H69" s="64">
        <v>2059.3717270000002</v>
      </c>
      <c r="I69" s="64">
        <v>2079.8874689999998</v>
      </c>
      <c r="J69" s="64">
        <v>2100.6303229999999</v>
      </c>
      <c r="K69" s="64">
        <v>2121.4867330000002</v>
      </c>
      <c r="L69" s="64">
        <v>2142.2295869999998</v>
      </c>
      <c r="M69" s="64">
        <v>2162.7453289999999</v>
      </c>
      <c r="N69" s="64">
        <v>2183.0340000000001</v>
      </c>
      <c r="O69" s="64">
        <v>2203.1709999999998</v>
      </c>
      <c r="P69" s="64">
        <v>2223.1190000000001</v>
      </c>
      <c r="Q69" s="64">
        <v>2242.9540000000002</v>
      </c>
      <c r="R69" s="64">
        <v>2262.6370000000002</v>
      </c>
      <c r="S69" s="64">
        <v>2282.2440000000001</v>
      </c>
      <c r="T69" s="64">
        <v>2301.7379999999998</v>
      </c>
      <c r="U69" s="64">
        <v>2321.1179999999999</v>
      </c>
      <c r="V69" s="64">
        <v>2340.46</v>
      </c>
      <c r="W69" s="64">
        <v>2359.6509999999998</v>
      </c>
      <c r="X69" s="64">
        <v>2378.7660000000001</v>
      </c>
      <c r="Y69" s="64">
        <v>2397.73</v>
      </c>
      <c r="Z69" s="64">
        <v>2416.5419999999999</v>
      </c>
      <c r="AA69" s="64">
        <v>2435.203</v>
      </c>
      <c r="AB69" s="64">
        <v>2453.6370000000002</v>
      </c>
      <c r="AC69" s="64">
        <v>2471.8820000000001</v>
      </c>
      <c r="AD69" s="64">
        <v>2489.8989999999999</v>
      </c>
      <c r="AE69" s="64">
        <v>2507.69</v>
      </c>
    </row>
    <row r="70" spans="1:31" x14ac:dyDescent="0.25">
      <c r="A70" s="90" t="s">
        <v>3</v>
      </c>
      <c r="B70" s="9"/>
      <c r="C70" s="9"/>
      <c r="D70" s="9"/>
      <c r="E70" s="63">
        <v>2002.404583</v>
      </c>
      <c r="F70" s="64">
        <v>2020.0435789999999</v>
      </c>
      <c r="G70" s="64">
        <v>2039.34806</v>
      </c>
      <c r="H70" s="64">
        <v>2059.3717270000002</v>
      </c>
      <c r="I70" s="64">
        <v>2079.8874689999998</v>
      </c>
      <c r="J70" s="64">
        <v>2100.6303229999999</v>
      </c>
      <c r="K70" s="64">
        <v>2121.4867330000002</v>
      </c>
      <c r="L70" s="64">
        <v>2142.2295869999998</v>
      </c>
      <c r="M70" s="64">
        <v>2162.7453289999999</v>
      </c>
      <c r="N70" s="64">
        <v>2183.0340000000001</v>
      </c>
      <c r="O70" s="64">
        <v>2203.1709999999998</v>
      </c>
      <c r="P70" s="64">
        <v>2223.1190000000001</v>
      </c>
      <c r="Q70" s="64">
        <v>2242.9540000000002</v>
      </c>
      <c r="R70" s="64">
        <v>2262.6370000000002</v>
      </c>
      <c r="S70" s="64">
        <v>2282.2440000000001</v>
      </c>
      <c r="T70" s="64">
        <v>2301.7379999999998</v>
      </c>
      <c r="U70" s="64">
        <v>2321.1179999999999</v>
      </c>
      <c r="V70" s="64">
        <v>2340.46</v>
      </c>
      <c r="W70" s="64">
        <v>2359.6509999999998</v>
      </c>
      <c r="X70" s="64">
        <v>2378.7660000000001</v>
      </c>
      <c r="Y70" s="64">
        <v>2397.73</v>
      </c>
      <c r="Z70" s="64">
        <v>2416.5419999999999</v>
      </c>
      <c r="AA70" s="64">
        <v>2435.203</v>
      </c>
      <c r="AB70" s="64">
        <v>2453.6370000000002</v>
      </c>
      <c r="AC70" s="64">
        <v>2471.8820000000001</v>
      </c>
      <c r="AD70" s="64">
        <v>2489.8989999999999</v>
      </c>
      <c r="AE70" s="64">
        <v>2507.69</v>
      </c>
    </row>
    <row r="71" spans="1:31" x14ac:dyDescent="0.25">
      <c r="A71" s="90" t="s">
        <v>4</v>
      </c>
      <c r="B71" s="9"/>
      <c r="C71" s="9"/>
      <c r="D71" s="9"/>
      <c r="E71" s="63">
        <v>2002.404583</v>
      </c>
      <c r="F71" s="64">
        <v>2020.0435789999999</v>
      </c>
      <c r="G71" s="64">
        <v>2039.34806</v>
      </c>
      <c r="H71" s="64">
        <v>2059.3717270000002</v>
      </c>
      <c r="I71" s="64">
        <v>2079.8874689999998</v>
      </c>
      <c r="J71" s="64">
        <v>2100.6303229999999</v>
      </c>
      <c r="K71" s="64">
        <v>2121.4867330000002</v>
      </c>
      <c r="L71" s="64">
        <v>2142.2295869999998</v>
      </c>
      <c r="M71" s="64">
        <v>2162.7453289999999</v>
      </c>
      <c r="N71" s="64">
        <v>2183.0340000000001</v>
      </c>
      <c r="O71" s="64">
        <v>2203.1709999999998</v>
      </c>
      <c r="P71" s="64">
        <v>2223.1190000000001</v>
      </c>
      <c r="Q71" s="64">
        <v>2242.9540000000002</v>
      </c>
      <c r="R71" s="64">
        <v>2262.6370000000002</v>
      </c>
      <c r="S71" s="64">
        <v>2282.2440000000001</v>
      </c>
      <c r="T71" s="64">
        <v>2301.7379999999998</v>
      </c>
      <c r="U71" s="64">
        <v>2321.1179999999999</v>
      </c>
      <c r="V71" s="64">
        <v>2340.46</v>
      </c>
      <c r="W71" s="64">
        <v>2359.6509999999998</v>
      </c>
      <c r="X71" s="64">
        <v>2378.7660000000001</v>
      </c>
      <c r="Y71" s="64">
        <v>2397.73</v>
      </c>
      <c r="Z71" s="64">
        <v>2416.5419999999999</v>
      </c>
      <c r="AA71" s="64">
        <v>2435.203</v>
      </c>
      <c r="AB71" s="64">
        <v>2453.6370000000002</v>
      </c>
      <c r="AC71" s="64">
        <v>2471.8820000000001</v>
      </c>
      <c r="AD71" s="64">
        <v>2489.8989999999999</v>
      </c>
      <c r="AE71" s="64">
        <v>2507.69</v>
      </c>
    </row>
    <row r="72" spans="1:31" x14ac:dyDescent="0.25">
      <c r="A72" s="90" t="s">
        <v>5</v>
      </c>
      <c r="B72" s="9"/>
      <c r="C72" s="9"/>
      <c r="D72" s="9"/>
      <c r="E72" s="63">
        <v>2002.404583</v>
      </c>
      <c r="F72" s="64">
        <v>2020.422098</v>
      </c>
      <c r="G72" s="64">
        <v>2041.0513960000001</v>
      </c>
      <c r="H72" s="64">
        <v>2063.2326229999999</v>
      </c>
      <c r="I72" s="64">
        <v>2086.6629630000002</v>
      </c>
      <c r="J72" s="64">
        <v>2111.0774540000002</v>
      </c>
      <c r="K72" s="64">
        <v>2136.248983</v>
      </c>
      <c r="L72" s="64">
        <v>2161.8747349999999</v>
      </c>
      <c r="M72" s="64">
        <v>2187.8411540000002</v>
      </c>
      <c r="N72" s="64">
        <v>2214.0729999999999</v>
      </c>
      <c r="O72" s="64">
        <v>2240.607</v>
      </c>
      <c r="P72" s="64">
        <v>2267.33</v>
      </c>
      <c r="Q72" s="64">
        <v>2294.2809999999999</v>
      </c>
      <c r="R72" s="64">
        <v>2321.4209999999998</v>
      </c>
      <c r="S72" s="64">
        <v>2348.712</v>
      </c>
      <c r="T72" s="64">
        <v>2376.1170000000002</v>
      </c>
      <c r="U72" s="64">
        <v>2403.5590000000002</v>
      </c>
      <c r="V72" s="64">
        <v>2431.002</v>
      </c>
      <c r="W72" s="64">
        <v>2458.4450000000002</v>
      </c>
      <c r="X72" s="64">
        <v>2485.8110000000001</v>
      </c>
      <c r="Y72" s="64">
        <v>2513.1030000000001</v>
      </c>
      <c r="Z72" s="64">
        <v>2540.3180000000002</v>
      </c>
      <c r="AA72" s="64">
        <v>2567.42</v>
      </c>
      <c r="AB72" s="64">
        <v>2594.3710000000001</v>
      </c>
      <c r="AC72" s="64">
        <v>2621.17</v>
      </c>
      <c r="AD72" s="64">
        <v>2647.8560000000002</v>
      </c>
      <c r="AE72" s="64">
        <v>2674.4279999999999</v>
      </c>
    </row>
    <row r="74" spans="1:31" x14ac:dyDescent="0.25">
      <c r="A74" s="62" t="s">
        <v>84</v>
      </c>
      <c r="AE74" s="10"/>
    </row>
    <row r="75" spans="1:31" x14ac:dyDescent="0.25">
      <c r="A75" t="s">
        <v>85</v>
      </c>
    </row>
    <row r="76" spans="1:31" x14ac:dyDescent="0.25">
      <c r="A76" s="1" t="s">
        <v>70</v>
      </c>
      <c r="B76" s="1">
        <v>2021</v>
      </c>
      <c r="C76" s="1">
        <v>2022</v>
      </c>
      <c r="D76" s="1">
        <v>2023</v>
      </c>
      <c r="E76" s="1">
        <v>2024</v>
      </c>
      <c r="F76" s="1">
        <v>2025</v>
      </c>
      <c r="G76" s="1">
        <v>2026</v>
      </c>
      <c r="H76" s="1">
        <v>2027</v>
      </c>
      <c r="I76" s="1">
        <v>2028</v>
      </c>
      <c r="J76" s="1">
        <v>2029</v>
      </c>
      <c r="K76" s="1">
        <v>2030</v>
      </c>
      <c r="L76" s="1">
        <v>2031</v>
      </c>
      <c r="M76" s="1">
        <v>2032</v>
      </c>
      <c r="N76" s="1">
        <v>2033</v>
      </c>
      <c r="O76" s="1">
        <v>2034</v>
      </c>
      <c r="P76" s="1">
        <v>2035</v>
      </c>
      <c r="Q76" s="1">
        <v>2036</v>
      </c>
      <c r="R76" s="1">
        <v>2037</v>
      </c>
      <c r="S76" s="1">
        <v>2038</v>
      </c>
      <c r="T76" s="1">
        <v>2039</v>
      </c>
      <c r="U76" s="1">
        <v>2040</v>
      </c>
      <c r="V76" s="1">
        <v>2041</v>
      </c>
      <c r="W76" s="1">
        <v>2042</v>
      </c>
      <c r="X76" s="1">
        <v>2043</v>
      </c>
      <c r="Y76" s="1">
        <v>2044</v>
      </c>
      <c r="Z76" s="1">
        <v>2045</v>
      </c>
      <c r="AA76" s="1">
        <v>2046</v>
      </c>
      <c r="AB76" s="1">
        <v>2047</v>
      </c>
      <c r="AC76" s="1">
        <v>2048</v>
      </c>
      <c r="AD76" s="1">
        <v>2049</v>
      </c>
      <c r="AE76" s="1">
        <v>2050</v>
      </c>
    </row>
    <row r="77" spans="1:31" x14ac:dyDescent="0.25">
      <c r="A77" s="90" t="s">
        <v>1</v>
      </c>
      <c r="B77" s="9"/>
      <c r="C77" s="9"/>
      <c r="D77" s="9"/>
      <c r="E77" s="9"/>
      <c r="F77" s="64">
        <v>78626</v>
      </c>
      <c r="G77" s="64">
        <v>80175.278389538871</v>
      </c>
      <c r="H77" s="64">
        <v>82339.129245187592</v>
      </c>
      <c r="I77" s="64">
        <v>85139.530746276956</v>
      </c>
      <c r="J77" s="64">
        <v>88549.400590027799</v>
      </c>
      <c r="K77" s="64">
        <v>92512.5971366062</v>
      </c>
      <c r="L77" s="64">
        <v>96918.55012621994</v>
      </c>
      <c r="M77" s="64">
        <v>101538.65304963919</v>
      </c>
      <c r="N77" s="64">
        <v>106383.74139715491</v>
      </c>
      <c r="O77" s="64">
        <v>111469.92494052135</v>
      </c>
      <c r="P77" s="64">
        <v>116809.25264342361</v>
      </c>
      <c r="Q77" s="64">
        <v>122414.37588875082</v>
      </c>
      <c r="R77" s="64">
        <v>128298.57859940956</v>
      </c>
      <c r="S77" s="64">
        <v>134475.80886518356</v>
      </c>
      <c r="T77" s="64">
        <v>140960.71215092426</v>
      </c>
      <c r="U77" s="64">
        <v>147768.66616516409</v>
      </c>
      <c r="V77" s="64">
        <v>154915.81747215046</v>
      </c>
      <c r="W77" s="64">
        <v>162323.21601245878</v>
      </c>
      <c r="X77" s="64">
        <v>169995.7488814742</v>
      </c>
      <c r="Y77" s="64">
        <v>177934.37020997485</v>
      </c>
      <c r="Z77" s="64">
        <v>186100.43931724533</v>
      </c>
      <c r="AA77" s="64">
        <v>194488.81921328625</v>
      </c>
      <c r="AB77" s="64">
        <v>203080.75693775978</v>
      </c>
      <c r="AC77" s="64">
        <v>211865.18348268725</v>
      </c>
      <c r="AD77" s="64">
        <v>220964.77225718019</v>
      </c>
      <c r="AE77" s="64">
        <v>230534.4215777533</v>
      </c>
    </row>
    <row r="78" spans="1:31" x14ac:dyDescent="0.25">
      <c r="A78" s="90" t="s">
        <v>2</v>
      </c>
      <c r="B78" s="9"/>
      <c r="C78" s="9"/>
      <c r="D78" s="9"/>
      <c r="E78" s="9"/>
      <c r="F78" s="64">
        <v>78626</v>
      </c>
      <c r="G78" s="64">
        <v>86327.438244175326</v>
      </c>
      <c r="H78" s="64">
        <v>94844.455355130704</v>
      </c>
      <c r="I78" s="64">
        <v>104228.57328820881</v>
      </c>
      <c r="J78" s="64">
        <v>114550.09973857038</v>
      </c>
      <c r="K78" s="64">
        <v>125902.76552518348</v>
      </c>
      <c r="L78" s="64">
        <v>138389.67444858549</v>
      </c>
      <c r="M78" s="64">
        <v>152128.34740686111</v>
      </c>
      <c r="N78" s="64">
        <v>167243.72049187747</v>
      </c>
      <c r="O78" s="64">
        <v>183872.61779081266</v>
      </c>
      <c r="P78" s="64">
        <v>202165.9429735165</v>
      </c>
      <c r="Q78" s="64">
        <v>222234.01264682988</v>
      </c>
      <c r="R78" s="64">
        <v>244192.44390307451</v>
      </c>
      <c r="S78" s="64">
        <v>265667.26916014234</v>
      </c>
      <c r="T78" s="64">
        <v>286069.62820622348</v>
      </c>
      <c r="U78" s="64">
        <v>305572.83069269126</v>
      </c>
      <c r="V78" s="64">
        <v>324265.94205524551</v>
      </c>
      <c r="W78" s="64">
        <v>342246.87032050831</v>
      </c>
      <c r="X78" s="64">
        <v>359632.56301810162</v>
      </c>
      <c r="Y78" s="64">
        <v>376384.33759261033</v>
      </c>
      <c r="Z78" s="64">
        <v>392579.4551423557</v>
      </c>
      <c r="AA78" s="64">
        <v>408233.24060369533</v>
      </c>
      <c r="AB78" s="64">
        <v>423397.6820802908</v>
      </c>
      <c r="AC78" s="64">
        <v>438065.52642229846</v>
      </c>
      <c r="AD78" s="64">
        <v>452416.18329144031</v>
      </c>
      <c r="AE78" s="64">
        <v>466728.52687566436</v>
      </c>
    </row>
    <row r="79" spans="1:31" x14ac:dyDescent="0.25">
      <c r="A79" s="90" t="s">
        <v>3</v>
      </c>
      <c r="B79" s="9"/>
      <c r="C79" s="9"/>
      <c r="D79" s="9"/>
      <c r="E79" s="9"/>
      <c r="F79" s="64">
        <v>78626</v>
      </c>
      <c r="G79" s="64">
        <v>86404.725590287941</v>
      </c>
      <c r="H79" s="64">
        <v>94962.969794030316</v>
      </c>
      <c r="I79" s="64">
        <v>104378.27801622401</v>
      </c>
      <c r="J79" s="64">
        <v>114735.75763218179</v>
      </c>
      <c r="K79" s="64">
        <v>126129.17150069871</v>
      </c>
      <c r="L79" s="64">
        <v>138661.06157660263</v>
      </c>
      <c r="M79" s="64">
        <v>152444.86368955357</v>
      </c>
      <c r="N79" s="64">
        <v>167604.9896639004</v>
      </c>
      <c r="O79" s="64">
        <v>184275.78365647022</v>
      </c>
      <c r="P79" s="64">
        <v>202606.9581132195</v>
      </c>
      <c r="Q79" s="64">
        <v>222764.82695000182</v>
      </c>
      <c r="R79" s="64">
        <v>244932.28332457598</v>
      </c>
      <c r="S79" s="64">
        <v>269310.53858388052</v>
      </c>
      <c r="T79" s="64">
        <v>296120.87618582457</v>
      </c>
      <c r="U79" s="64">
        <v>325606.6980228473</v>
      </c>
      <c r="V79" s="64">
        <v>357685.68444924429</v>
      </c>
      <c r="W79" s="64">
        <v>388646.92994642543</v>
      </c>
      <c r="X79" s="64">
        <v>418620.34764210897</v>
      </c>
      <c r="Y79" s="64">
        <v>447693.96635763993</v>
      </c>
      <c r="Z79" s="64">
        <v>475707.07370802364</v>
      </c>
      <c r="AA79" s="64">
        <v>502558.79774014087</v>
      </c>
      <c r="AB79" s="64">
        <v>528303.18646245217</v>
      </c>
      <c r="AC79" s="64">
        <v>553004.02877250232</v>
      </c>
      <c r="AD79" s="64">
        <v>576706.35952533316</v>
      </c>
      <c r="AE79" s="64">
        <v>599491.78074656113</v>
      </c>
    </row>
    <row r="80" spans="1:31" x14ac:dyDescent="0.25">
      <c r="A80" s="90" t="s">
        <v>4</v>
      </c>
      <c r="B80" s="9"/>
      <c r="C80" s="9"/>
      <c r="D80" s="9"/>
      <c r="E80" s="9"/>
      <c r="F80" s="64">
        <v>78626</v>
      </c>
      <c r="G80" s="64">
        <v>84577.757875763491</v>
      </c>
      <c r="H80" s="64">
        <v>91001.596516097139</v>
      </c>
      <c r="I80" s="64">
        <v>97935.233663780964</v>
      </c>
      <c r="J80" s="64">
        <v>105420.73755666253</v>
      </c>
      <c r="K80" s="64">
        <v>113565.35105650961</v>
      </c>
      <c r="L80" s="64">
        <v>122414.4768502543</v>
      </c>
      <c r="M80" s="64">
        <v>132021.64759764462</v>
      </c>
      <c r="N80" s="64">
        <v>142445.19180918689</v>
      </c>
      <c r="O80" s="64">
        <v>153746.57682326779</v>
      </c>
      <c r="P80" s="64">
        <v>165963.5718875443</v>
      </c>
      <c r="Q80" s="64">
        <v>179156.93378398372</v>
      </c>
      <c r="R80" s="64">
        <v>193404.75994588432</v>
      </c>
      <c r="S80" s="64">
        <v>208791.39545824711</v>
      </c>
      <c r="T80" s="64">
        <v>225394.19750567051</v>
      </c>
      <c r="U80" s="64">
        <v>243304.68504965169</v>
      </c>
      <c r="V80" s="64">
        <v>262318.27054592292</v>
      </c>
      <c r="W80" s="64">
        <v>280931.51975768671</v>
      </c>
      <c r="X80" s="64">
        <v>299155.24595707917</v>
      </c>
      <c r="Y80" s="64">
        <v>316973.06765160011</v>
      </c>
      <c r="Z80" s="64">
        <v>334411.44108499977</v>
      </c>
      <c r="AA80" s="64">
        <v>351456.90118781995</v>
      </c>
      <c r="AB80" s="64">
        <v>368115.3113974646</v>
      </c>
      <c r="AC80" s="64">
        <v>384374.35350788024</v>
      </c>
      <c r="AD80" s="64">
        <v>400224.48622012313</v>
      </c>
      <c r="AE80" s="64">
        <v>415751.16218246979</v>
      </c>
    </row>
    <row r="81" spans="1:31" x14ac:dyDescent="0.25">
      <c r="A81" s="90" t="s">
        <v>5</v>
      </c>
      <c r="B81" s="9"/>
      <c r="C81" s="9"/>
      <c r="D81" s="9"/>
      <c r="E81" s="9"/>
      <c r="F81" s="64">
        <v>78626</v>
      </c>
      <c r="G81" s="64">
        <v>90272.823374348387</v>
      </c>
      <c r="H81" s="64">
        <v>103668.818284475</v>
      </c>
      <c r="I81" s="64">
        <v>119078.06377409861</v>
      </c>
      <c r="J81" s="64">
        <v>136801.05238786663</v>
      </c>
      <c r="K81" s="64">
        <v>157183.66548951701</v>
      </c>
      <c r="L81" s="64">
        <v>180622.94314699504</v>
      </c>
      <c r="M81" s="64">
        <v>207576.00317930183</v>
      </c>
      <c r="N81" s="64">
        <v>238568.74294666899</v>
      </c>
      <c r="O81" s="64">
        <v>274206.01622073457</v>
      </c>
      <c r="P81" s="64">
        <v>312847.0721454508</v>
      </c>
      <c r="Q81" s="64">
        <v>347609.3340945245</v>
      </c>
      <c r="R81" s="64">
        <v>379240.555071557</v>
      </c>
      <c r="S81" s="64">
        <v>408313.56001485517</v>
      </c>
      <c r="T81" s="64">
        <v>435449.67861773958</v>
      </c>
      <c r="U81" s="64">
        <v>461008.77238592022</v>
      </c>
      <c r="V81" s="64">
        <v>485205.35283303401</v>
      </c>
      <c r="W81" s="64">
        <v>508246.98714428314</v>
      </c>
      <c r="X81" s="64">
        <v>530351.75015732227</v>
      </c>
      <c r="Y81" s="64">
        <v>551631.74573312537</v>
      </c>
      <c r="Z81" s="64">
        <v>572291.81499053573</v>
      </c>
      <c r="AA81" s="64">
        <v>592386.36473448563</v>
      </c>
      <c r="AB81" s="64">
        <v>612010.8838956015</v>
      </c>
      <c r="AC81" s="64">
        <v>631175.51529817167</v>
      </c>
      <c r="AD81" s="64">
        <v>650133.26231713255</v>
      </c>
      <c r="AE81" s="64">
        <v>669260.43562478363</v>
      </c>
    </row>
    <row r="83" spans="1:31" x14ac:dyDescent="0.25">
      <c r="A83" s="62" t="s">
        <v>86</v>
      </c>
    </row>
    <row r="84" spans="1:31" x14ac:dyDescent="0.25">
      <c r="A84" t="s">
        <v>87</v>
      </c>
    </row>
    <row r="85" spans="1:31" x14ac:dyDescent="0.25">
      <c r="A85" s="1" t="s">
        <v>70</v>
      </c>
      <c r="B85" s="1">
        <v>2021</v>
      </c>
      <c r="C85" s="1">
        <v>2022</v>
      </c>
      <c r="D85" s="1">
        <v>2023</v>
      </c>
      <c r="E85" s="1">
        <v>2024</v>
      </c>
      <c r="F85" s="1">
        <v>2025</v>
      </c>
      <c r="G85" s="1">
        <v>2026</v>
      </c>
      <c r="H85" s="1">
        <v>2027</v>
      </c>
      <c r="I85" s="1">
        <v>2028</v>
      </c>
      <c r="J85" s="1">
        <v>2029</v>
      </c>
      <c r="K85" s="1">
        <v>2030</v>
      </c>
      <c r="L85" s="1">
        <v>2031</v>
      </c>
      <c r="M85" s="1">
        <v>2032</v>
      </c>
      <c r="N85" s="1">
        <v>2033</v>
      </c>
      <c r="O85" s="1">
        <v>2034</v>
      </c>
      <c r="P85" s="1">
        <v>2035</v>
      </c>
      <c r="Q85" s="1">
        <v>2036</v>
      </c>
      <c r="R85" s="1">
        <v>2037</v>
      </c>
      <c r="S85" s="1">
        <v>2038</v>
      </c>
      <c r="T85" s="1">
        <v>2039</v>
      </c>
      <c r="U85" s="1">
        <v>2040</v>
      </c>
      <c r="V85" s="1">
        <v>2041</v>
      </c>
      <c r="W85" s="1">
        <v>2042</v>
      </c>
      <c r="X85" s="1">
        <v>2043</v>
      </c>
      <c r="Y85" s="1">
        <v>2044</v>
      </c>
      <c r="Z85" s="1">
        <v>2045</v>
      </c>
      <c r="AA85" s="1">
        <v>2046</v>
      </c>
      <c r="AB85" s="1">
        <v>2047</v>
      </c>
      <c r="AC85" s="1">
        <v>2048</v>
      </c>
      <c r="AD85" s="1">
        <v>2049</v>
      </c>
      <c r="AE85" s="1">
        <v>2050</v>
      </c>
    </row>
    <row r="86" spans="1:31" x14ac:dyDescent="0.25">
      <c r="A86" s="90" t="s">
        <v>1</v>
      </c>
      <c r="B86" s="9"/>
      <c r="C86" s="9"/>
      <c r="D86" s="9"/>
      <c r="E86" s="9"/>
      <c r="F86" s="66">
        <f t="shared" ref="F86:AD86" si="12">F77/(F68*1000)</f>
        <v>3.8922922662353122E-2</v>
      </c>
      <c r="G86" s="66">
        <f t="shared" si="12"/>
        <v>3.9314171014799143E-2</v>
      </c>
      <c r="H86" s="66">
        <f t="shared" si="12"/>
        <v>3.9982645272660669E-2</v>
      </c>
      <c r="I86" s="66">
        <f t="shared" si="12"/>
        <v>4.0934681330241217E-2</v>
      </c>
      <c r="J86" s="66">
        <f t="shared" si="12"/>
        <v>4.215372863111231E-2</v>
      </c>
      <c r="K86" s="66">
        <f t="shared" si="12"/>
        <v>4.360743609543289E-2</v>
      </c>
      <c r="L86" s="66">
        <f t="shared" si="12"/>
        <v>4.5241906243086515E-2</v>
      </c>
      <c r="M86" s="66">
        <f t="shared" si="12"/>
        <v>4.6948964211421119E-2</v>
      </c>
      <c r="N86" s="66">
        <f t="shared" si="12"/>
        <v>4.8732058867225571E-2</v>
      </c>
      <c r="O86" s="66">
        <f t="shared" si="12"/>
        <v>5.0595221587666751E-2</v>
      </c>
      <c r="P86" s="66">
        <f t="shared" si="12"/>
        <v>5.2542959978041481E-2</v>
      </c>
      <c r="Q86" s="66">
        <f t="shared" si="12"/>
        <v>5.4577301134464108E-2</v>
      </c>
      <c r="R86" s="66">
        <f t="shared" si="12"/>
        <v>5.6703120562162451E-2</v>
      </c>
      <c r="S86" s="66">
        <f t="shared" si="12"/>
        <v>5.8922625654918383E-2</v>
      </c>
      <c r="T86" s="66">
        <f t="shared" si="12"/>
        <v>6.1240989265904398E-2</v>
      </c>
      <c r="U86" s="66">
        <f t="shared" si="12"/>
        <v>6.3662711747168435E-2</v>
      </c>
      <c r="V86" s="66">
        <f t="shared" si="12"/>
        <v>6.6190329025982264E-2</v>
      </c>
      <c r="W86" s="66">
        <f t="shared" si="12"/>
        <v>6.8791196669532401E-2</v>
      </c>
      <c r="X86" s="66">
        <f t="shared" si="12"/>
        <v>7.1463838343693409E-2</v>
      </c>
      <c r="Y86" s="66">
        <f t="shared" si="12"/>
        <v>7.4209510749740318E-2</v>
      </c>
      <c r="Z86" s="66">
        <f t="shared" si="12"/>
        <v>7.7011051046183068E-2</v>
      </c>
      <c r="AA86" s="66">
        <f t="shared" si="12"/>
        <v>7.98655468202389E-2</v>
      </c>
      <c r="AB86" s="66">
        <f t="shared" si="12"/>
        <v>8.2767237752674819E-2</v>
      </c>
      <c r="AC86" s="66">
        <f t="shared" si="12"/>
        <v>8.5710071711629948E-2</v>
      </c>
      <c r="AD86" s="66">
        <f t="shared" si="12"/>
        <v>8.874447206781487E-2</v>
      </c>
      <c r="AE86" s="91">
        <f>AE77/(AE68*1000)</f>
        <v>9.1930988909216568E-2</v>
      </c>
    </row>
    <row r="87" spans="1:31" x14ac:dyDescent="0.25">
      <c r="A87" s="90" t="s">
        <v>2</v>
      </c>
      <c r="B87" s="9"/>
      <c r="C87" s="9"/>
      <c r="D87" s="9"/>
      <c r="E87" s="9"/>
      <c r="F87" s="66">
        <f t="shared" ref="F87:AE87" si="13">F78/(F69*1000)</f>
        <v>3.8922922662353122E-2</v>
      </c>
      <c r="G87" s="66">
        <f t="shared" si="13"/>
        <v>4.2330899730855812E-2</v>
      </c>
      <c r="H87" s="66">
        <f t="shared" si="13"/>
        <v>4.6055043929973644E-2</v>
      </c>
      <c r="I87" s="66">
        <f t="shared" si="13"/>
        <v>5.0112602168001626E-2</v>
      </c>
      <c r="J87" s="66">
        <f t="shared" si="13"/>
        <v>5.4531298765113749E-2</v>
      </c>
      <c r="K87" s="66">
        <f t="shared" si="13"/>
        <v>5.9346477904739965E-2</v>
      </c>
      <c r="L87" s="66">
        <f t="shared" si="13"/>
        <v>6.4600767017874955E-2</v>
      </c>
      <c r="M87" s="66">
        <f t="shared" si="13"/>
        <v>7.0340388841436785E-2</v>
      </c>
      <c r="N87" s="66">
        <f t="shared" si="13"/>
        <v>7.6610680590351532E-2</v>
      </c>
      <c r="O87" s="66">
        <f t="shared" si="13"/>
        <v>8.3458169062143914E-2</v>
      </c>
      <c r="P87" s="66">
        <f t="shared" si="13"/>
        <v>9.0937976317739408E-2</v>
      </c>
      <c r="Q87" s="66">
        <f t="shared" si="13"/>
        <v>9.9080949786232747E-2</v>
      </c>
      <c r="R87" s="66">
        <f t="shared" si="13"/>
        <v>0.10792382689007318</v>
      </c>
      <c r="S87" s="66">
        <f t="shared" si="13"/>
        <v>0.11640616391592763</v>
      </c>
      <c r="T87" s="66">
        <f t="shared" si="13"/>
        <v>0.12428418360657185</v>
      </c>
      <c r="U87" s="66">
        <f t="shared" si="13"/>
        <v>0.1316489858304021</v>
      </c>
      <c r="V87" s="66">
        <f t="shared" si="13"/>
        <v>0.13854795299011541</v>
      </c>
      <c r="W87" s="66">
        <f t="shared" si="13"/>
        <v>0.14504130921077241</v>
      </c>
      <c r="X87" s="66">
        <f t="shared" si="13"/>
        <v>0.1511845061759339</v>
      </c>
      <c r="Y87" s="66">
        <f t="shared" si="13"/>
        <v>0.15697527978238182</v>
      </c>
      <c r="Z87" s="66">
        <f t="shared" si="13"/>
        <v>0.16245505153328835</v>
      </c>
      <c r="AA87" s="66">
        <f t="shared" si="13"/>
        <v>0.16763827927433372</v>
      </c>
      <c r="AB87" s="66">
        <f t="shared" si="13"/>
        <v>0.17255921804255919</v>
      </c>
      <c r="AC87" s="66">
        <f t="shared" si="13"/>
        <v>0.17721943297548121</v>
      </c>
      <c r="AD87" s="66">
        <f t="shared" si="13"/>
        <v>0.18170061648743194</v>
      </c>
      <c r="AE87" s="91">
        <f t="shared" si="13"/>
        <v>0.18611890898622413</v>
      </c>
    </row>
    <row r="88" spans="1:31" x14ac:dyDescent="0.25">
      <c r="A88" s="90" t="s">
        <v>3</v>
      </c>
      <c r="B88" s="9"/>
      <c r="C88" s="9"/>
      <c r="D88" s="9"/>
      <c r="E88" s="9"/>
      <c r="F88" s="66">
        <f t="shared" ref="F88:AE88" si="14">F79/(F70*1000)</f>
        <v>3.8922922662353122E-2</v>
      </c>
      <c r="G88" s="66">
        <f t="shared" si="14"/>
        <v>4.2368797796236868E-2</v>
      </c>
      <c r="H88" s="66">
        <f t="shared" si="14"/>
        <v>4.6112592762632555E-2</v>
      </c>
      <c r="I88" s="66">
        <f t="shared" si="14"/>
        <v>5.0184579489008889E-2</v>
      </c>
      <c r="J88" s="66">
        <f t="shared" si="14"/>
        <v>5.4619680757689318E-2</v>
      </c>
      <c r="K88" s="66">
        <f t="shared" si="14"/>
        <v>5.9453198334329958E-2</v>
      </c>
      <c r="L88" s="66">
        <f t="shared" si="14"/>
        <v>6.4727451445008286E-2</v>
      </c>
      <c r="M88" s="66">
        <f t="shared" si="14"/>
        <v>7.0486738149627776E-2</v>
      </c>
      <c r="N88" s="66">
        <f t="shared" si="14"/>
        <v>7.677617007517995E-2</v>
      </c>
      <c r="O88" s="66">
        <f t="shared" si="14"/>
        <v>8.3641162513699671E-2</v>
      </c>
      <c r="P88" s="66">
        <f t="shared" si="14"/>
        <v>9.1136353075665089E-2</v>
      </c>
      <c r="Q88" s="66">
        <f t="shared" si="14"/>
        <v>9.9317608363792484E-2</v>
      </c>
      <c r="R88" s="66">
        <f t="shared" si="14"/>
        <v>0.1082508079398401</v>
      </c>
      <c r="S88" s="66">
        <f t="shared" si="14"/>
        <v>0.11800251795333037</v>
      </c>
      <c r="T88" s="66">
        <f t="shared" si="14"/>
        <v>0.12865099163580937</v>
      </c>
      <c r="U88" s="66">
        <f t="shared" si="14"/>
        <v>0.14028011416173039</v>
      </c>
      <c r="V88" s="66">
        <f t="shared" si="14"/>
        <v>0.1528270871748478</v>
      </c>
      <c r="W88" s="66">
        <f t="shared" si="14"/>
        <v>0.16470525935675465</v>
      </c>
      <c r="X88" s="66">
        <f t="shared" si="14"/>
        <v>0.17598214689553701</v>
      </c>
      <c r="Y88" s="66">
        <f t="shared" si="14"/>
        <v>0.18671575463360759</v>
      </c>
      <c r="Z88" s="66">
        <f t="shared" si="14"/>
        <v>0.19685446133691184</v>
      </c>
      <c r="AA88" s="66">
        <f t="shared" si="14"/>
        <v>0.20637244522946993</v>
      </c>
      <c r="AB88" s="66">
        <f t="shared" si="14"/>
        <v>0.2153143217445988</v>
      </c>
      <c r="AC88" s="66">
        <f t="shared" si="14"/>
        <v>0.22371781046688408</v>
      </c>
      <c r="AD88" s="66">
        <f t="shared" si="14"/>
        <v>0.23161837469123572</v>
      </c>
      <c r="AE88" s="91">
        <f t="shared" si="14"/>
        <v>0.23906135955662827</v>
      </c>
    </row>
    <row r="89" spans="1:31" x14ac:dyDescent="0.25">
      <c r="A89" s="90" t="s">
        <v>4</v>
      </c>
      <c r="B89" s="9"/>
      <c r="C89" s="9"/>
      <c r="D89" s="9"/>
      <c r="E89" s="9"/>
      <c r="F89" s="66">
        <f t="shared" ref="F89:AE89" si="15">F80/(F71*1000)</f>
        <v>3.8922922662353122E-2</v>
      </c>
      <c r="G89" s="66">
        <f t="shared" si="15"/>
        <v>4.1472939090036201E-2</v>
      </c>
      <c r="H89" s="66">
        <f t="shared" si="15"/>
        <v>4.4189009358045407E-2</v>
      </c>
      <c r="I89" s="66">
        <f t="shared" si="15"/>
        <v>4.7086794417232472E-2</v>
      </c>
      <c r="J89" s="66">
        <f t="shared" si="15"/>
        <v>5.018528791210948E-2</v>
      </c>
      <c r="K89" s="66">
        <f t="shared" si="15"/>
        <v>5.3531021094775616E-2</v>
      </c>
      <c r="L89" s="66">
        <f t="shared" si="15"/>
        <v>5.7143490871902659E-2</v>
      </c>
      <c r="M89" s="66">
        <f t="shared" si="15"/>
        <v>6.1043547674051929E-2</v>
      </c>
      <c r="N89" s="66">
        <f t="shared" si="15"/>
        <v>6.5251018449179854E-2</v>
      </c>
      <c r="O89" s="66">
        <f t="shared" si="15"/>
        <v>6.9784223205220014E-2</v>
      </c>
      <c r="P89" s="66">
        <f t="shared" si="15"/>
        <v>7.4653480937162744E-2</v>
      </c>
      <c r="Q89" s="66">
        <f t="shared" si="15"/>
        <v>7.9875438276479915E-2</v>
      </c>
      <c r="R89" s="66">
        <f t="shared" si="15"/>
        <v>8.5477590946265058E-2</v>
      </c>
      <c r="S89" s="66">
        <f t="shared" si="15"/>
        <v>9.1485132815880818E-2</v>
      </c>
      <c r="T89" s="66">
        <f t="shared" si="15"/>
        <v>9.7923481085019456E-2</v>
      </c>
      <c r="U89" s="66">
        <f t="shared" si="15"/>
        <v>0.10482219561851301</v>
      </c>
      <c r="V89" s="66">
        <f t="shared" si="15"/>
        <v>0.11207979223995408</v>
      </c>
      <c r="W89" s="66">
        <f t="shared" si="15"/>
        <v>0.11905638577810308</v>
      </c>
      <c r="X89" s="66">
        <f t="shared" si="15"/>
        <v>0.12576068682547134</v>
      </c>
      <c r="Y89" s="66">
        <f t="shared" si="15"/>
        <v>0.1321971479906412</v>
      </c>
      <c r="Z89" s="66">
        <f t="shared" si="15"/>
        <v>0.13838428675562012</v>
      </c>
      <c r="AA89" s="66">
        <f t="shared" si="15"/>
        <v>0.14432345114054965</v>
      </c>
      <c r="AB89" s="66">
        <f t="shared" si="15"/>
        <v>0.15002843183301548</v>
      </c>
      <c r="AC89" s="66">
        <f t="shared" si="15"/>
        <v>0.15549866599938034</v>
      </c>
      <c r="AD89" s="66">
        <f t="shared" si="15"/>
        <v>0.16073924533490039</v>
      </c>
      <c r="AE89" s="91">
        <f t="shared" si="15"/>
        <v>0.16579049331554929</v>
      </c>
    </row>
    <row r="90" spans="1:31" x14ac:dyDescent="0.25">
      <c r="A90" s="90" t="s">
        <v>5</v>
      </c>
      <c r="B90" s="9"/>
      <c r="C90" s="9"/>
      <c r="D90" s="9"/>
      <c r="E90" s="9"/>
      <c r="F90" s="66">
        <f t="shared" ref="F90:AD90" si="16">F81/(F72*1000)</f>
        <v>3.8915630589187906E-2</v>
      </c>
      <c r="G90" s="66">
        <f t="shared" si="16"/>
        <v>4.4228589025863206E-2</v>
      </c>
      <c r="H90" s="66">
        <f t="shared" si="16"/>
        <v>5.0245821595112983E-2</v>
      </c>
      <c r="I90" s="66">
        <f t="shared" si="16"/>
        <v>5.7066266036034784E-2</v>
      </c>
      <c r="J90" s="66">
        <f t="shared" si="16"/>
        <v>6.4801531620102562E-2</v>
      </c>
      <c r="K90" s="66">
        <f t="shared" si="16"/>
        <v>7.3579281600770693E-2</v>
      </c>
      <c r="L90" s="66">
        <f t="shared" si="16"/>
        <v>8.3549217825978725E-2</v>
      </c>
      <c r="M90" s="66">
        <f t="shared" si="16"/>
        <v>9.4877090505310888E-2</v>
      </c>
      <c r="N90" s="66">
        <f t="shared" si="16"/>
        <v>0.10775107367583137</v>
      </c>
      <c r="O90" s="66">
        <f t="shared" si="16"/>
        <v>0.12238023723961167</v>
      </c>
      <c r="P90" s="66">
        <f t="shared" si="16"/>
        <v>0.13798038756839578</v>
      </c>
      <c r="Q90" s="66">
        <f t="shared" si="16"/>
        <v>0.1515112290493294</v>
      </c>
      <c r="R90" s="66">
        <f t="shared" si="16"/>
        <v>0.16336569500816828</v>
      </c>
      <c r="S90" s="66">
        <f t="shared" si="16"/>
        <v>0.17384573332739611</v>
      </c>
      <c r="T90" s="66">
        <f t="shared" si="16"/>
        <v>0.18326104254030404</v>
      </c>
      <c r="U90" s="66">
        <f t="shared" si="16"/>
        <v>0.19180256127930298</v>
      </c>
      <c r="V90" s="66">
        <f t="shared" si="16"/>
        <v>0.19959068434868996</v>
      </c>
      <c r="W90" s="66">
        <f t="shared" si="16"/>
        <v>0.20673514646220809</v>
      </c>
      <c r="X90" s="66">
        <f t="shared" si="16"/>
        <v>0.21335159839477832</v>
      </c>
      <c r="Y90" s="66">
        <f t="shared" si="16"/>
        <v>0.219502243136523</v>
      </c>
      <c r="Z90" s="66">
        <f t="shared" si="16"/>
        <v>0.22528353339642349</v>
      </c>
      <c r="AA90" s="66">
        <f t="shared" si="16"/>
        <v>0.23073216097657789</v>
      </c>
      <c r="AB90" s="66">
        <f t="shared" si="16"/>
        <v>0.23589952396769834</v>
      </c>
      <c r="AC90" s="66">
        <f t="shared" si="16"/>
        <v>0.24079915278222003</v>
      </c>
      <c r="AD90" s="66">
        <f t="shared" si="16"/>
        <v>0.24553195578503231</v>
      </c>
      <c r="AE90" s="91">
        <f>AE81/(AE72*1000)</f>
        <v>0.25024432724484774</v>
      </c>
    </row>
    <row r="92" spans="1:31" x14ac:dyDescent="0.25">
      <c r="A92" s="62" t="s">
        <v>88</v>
      </c>
    </row>
    <row r="93" spans="1:31" x14ac:dyDescent="0.25">
      <c r="A93" s="9" t="s">
        <v>85</v>
      </c>
    </row>
    <row r="94" spans="1:31" x14ac:dyDescent="0.25">
      <c r="A94" s="1" t="s">
        <v>70</v>
      </c>
      <c r="B94" s="1">
        <v>2021</v>
      </c>
      <c r="C94" s="1">
        <v>2022</v>
      </c>
      <c r="D94" s="1">
        <v>2023</v>
      </c>
      <c r="E94" s="1">
        <v>2024</v>
      </c>
      <c r="F94" s="1">
        <v>2025</v>
      </c>
      <c r="G94" s="1">
        <v>2026</v>
      </c>
      <c r="H94" s="1">
        <v>2027</v>
      </c>
      <c r="I94" s="1">
        <v>2028</v>
      </c>
      <c r="J94" s="1">
        <v>2029</v>
      </c>
      <c r="K94" s="1">
        <v>2030</v>
      </c>
      <c r="L94" s="1">
        <v>2031</v>
      </c>
      <c r="M94" s="1">
        <v>2032</v>
      </c>
      <c r="N94" s="1">
        <v>2033</v>
      </c>
      <c r="O94" s="1">
        <v>2034</v>
      </c>
      <c r="P94" s="1">
        <v>2035</v>
      </c>
      <c r="Q94" s="1">
        <v>2036</v>
      </c>
      <c r="R94" s="1">
        <v>2037</v>
      </c>
      <c r="S94" s="1">
        <v>2038</v>
      </c>
      <c r="T94" s="1">
        <v>2039</v>
      </c>
      <c r="U94" s="1">
        <v>2040</v>
      </c>
      <c r="V94" s="1">
        <v>2041</v>
      </c>
      <c r="W94" s="1">
        <v>2042</v>
      </c>
      <c r="X94" s="1">
        <v>2043</v>
      </c>
      <c r="Y94" s="1">
        <v>2044</v>
      </c>
      <c r="Z94" s="1">
        <v>2045</v>
      </c>
      <c r="AA94" s="1">
        <v>2046</v>
      </c>
      <c r="AB94" s="1">
        <v>2047</v>
      </c>
      <c r="AC94" s="1">
        <v>2048</v>
      </c>
      <c r="AD94" s="1">
        <v>2049</v>
      </c>
      <c r="AE94" s="1">
        <v>2050</v>
      </c>
    </row>
    <row r="95" spans="1:31" x14ac:dyDescent="0.25">
      <c r="A95" s="90" t="s">
        <v>1</v>
      </c>
      <c r="B95" s="9"/>
      <c r="C95" s="9"/>
      <c r="D95" s="9"/>
      <c r="E95" s="9"/>
      <c r="F95" s="64">
        <v>11610.267464358003</v>
      </c>
      <c r="G95" s="64">
        <v>12280.623031461238</v>
      </c>
      <c r="H95" s="64">
        <v>13217.533144611629</v>
      </c>
      <c r="I95" s="64">
        <v>14431.12839230893</v>
      </c>
      <c r="J95" s="64">
        <v>15910.634684271687</v>
      </c>
      <c r="K95" s="64">
        <v>17631.494473413499</v>
      </c>
      <c r="L95" s="64">
        <v>19549.135122492193</v>
      </c>
      <c r="M95" s="64">
        <v>21561.186794978432</v>
      </c>
      <c r="N95" s="64">
        <v>23670.778442807212</v>
      </c>
      <c r="O95" s="64">
        <v>25886.888755468455</v>
      </c>
      <c r="P95" s="64">
        <v>28213.436080636748</v>
      </c>
      <c r="Q95" s="64">
        <v>30668.010262667911</v>
      </c>
      <c r="R95" s="64">
        <v>33233.185655976682</v>
      </c>
      <c r="S95" s="64">
        <v>35801.319714242331</v>
      </c>
      <c r="T95" s="64">
        <v>38372.523938978578</v>
      </c>
      <c r="U95" s="64">
        <v>40946.940710016628</v>
      </c>
      <c r="V95" s="64">
        <v>43524.747065607204</v>
      </c>
      <c r="W95" s="64">
        <v>46106.068574498444</v>
      </c>
      <c r="X95" s="64">
        <v>48691.030481012014</v>
      </c>
      <c r="Y95" s="64">
        <v>51279.82210443131</v>
      </c>
      <c r="Z95" s="64">
        <v>53872.60803919832</v>
      </c>
      <c r="AA95" s="64">
        <v>56559.694255453076</v>
      </c>
      <c r="AB95" s="64">
        <v>59380.631204823709</v>
      </c>
      <c r="AC95" s="64">
        <v>62342.323127270392</v>
      </c>
      <c r="AD95" s="64">
        <v>65457.378807240275</v>
      </c>
      <c r="AE95" s="64">
        <v>68741.962977613177</v>
      </c>
    </row>
    <row r="96" spans="1:31" x14ac:dyDescent="0.25">
      <c r="A96" s="90" t="s">
        <v>2</v>
      </c>
      <c r="B96" s="9"/>
      <c r="C96" s="9"/>
      <c r="D96" s="9"/>
      <c r="E96" s="9"/>
      <c r="F96" s="64">
        <v>11610.267464358003</v>
      </c>
      <c r="G96" s="64">
        <v>14291.05912058116</v>
      </c>
      <c r="H96" s="64">
        <v>17008.26917064521</v>
      </c>
      <c r="I96" s="64">
        <v>19753.902600710047</v>
      </c>
      <c r="J96" s="64">
        <v>22524.409016874797</v>
      </c>
      <c r="K96" s="64">
        <v>25322.21812466198</v>
      </c>
      <c r="L96" s="64">
        <v>28149.812230352527</v>
      </c>
      <c r="M96" s="64">
        <v>31096.879269951041</v>
      </c>
      <c r="N96" s="64">
        <v>34340.238967556768</v>
      </c>
      <c r="O96" s="64">
        <v>37909.390679075237</v>
      </c>
      <c r="P96" s="64">
        <v>41836.531453888332</v>
      </c>
      <c r="Q96" s="64">
        <v>46138.152778635056</v>
      </c>
      <c r="R96" s="64">
        <v>50827.542236430178</v>
      </c>
      <c r="S96" s="64">
        <v>55947.702252802606</v>
      </c>
      <c r="T96" s="64">
        <v>61546.940854435197</v>
      </c>
      <c r="U96" s="64">
        <v>67672.931629930186</v>
      </c>
      <c r="V96" s="64">
        <v>74376.403596336793</v>
      </c>
      <c r="W96" s="64">
        <v>81714.416565567575</v>
      </c>
      <c r="X96" s="64">
        <v>89386.810870458488</v>
      </c>
      <c r="Y96" s="64">
        <v>96818.896528318393</v>
      </c>
      <c r="Z96" s="64">
        <v>104044.40934563306</v>
      </c>
      <c r="AA96" s="64">
        <v>111078.89868493841</v>
      </c>
      <c r="AB96" s="64">
        <v>117952.22926392278</v>
      </c>
      <c r="AC96" s="64">
        <v>124668.76910774921</v>
      </c>
      <c r="AD96" s="64">
        <v>131309.02562079928</v>
      </c>
      <c r="AE96" s="64">
        <v>137983.34063051071</v>
      </c>
    </row>
    <row r="97" spans="1:31" x14ac:dyDescent="0.25">
      <c r="A97" s="90" t="s">
        <v>3</v>
      </c>
      <c r="B97" s="9"/>
      <c r="C97" s="9"/>
      <c r="D97" s="9"/>
      <c r="E97" s="9"/>
      <c r="F97" s="64">
        <v>11610.267464358003</v>
      </c>
      <c r="G97" s="64">
        <v>14319.360672668405</v>
      </c>
      <c r="H97" s="64">
        <v>17049.869175591411</v>
      </c>
      <c r="I97" s="64">
        <v>19803.735531852297</v>
      </c>
      <c r="J97" s="64">
        <v>22583.08545890648</v>
      </c>
      <c r="K97" s="64">
        <v>25390.418046094117</v>
      </c>
      <c r="L97" s="64">
        <v>28228.463515701606</v>
      </c>
      <c r="M97" s="64">
        <v>31184.313387376606</v>
      </c>
      <c r="N97" s="64">
        <v>34434.807697078562</v>
      </c>
      <c r="O97" s="64">
        <v>38009.029032429426</v>
      </c>
      <c r="P97" s="64">
        <v>41938.266734767523</v>
      </c>
      <c r="Q97" s="64">
        <v>46260.204370565189</v>
      </c>
      <c r="R97" s="64">
        <v>51014.748024381042</v>
      </c>
      <c r="S97" s="64">
        <v>56245.014287329665</v>
      </c>
      <c r="T97" s="64">
        <v>61998.050499048237</v>
      </c>
      <c r="U97" s="64">
        <v>68325.100281784617</v>
      </c>
      <c r="V97" s="64">
        <v>75283.156155474819</v>
      </c>
      <c r="W97" s="64">
        <v>82934.355416586142</v>
      </c>
      <c r="X97" s="64">
        <v>91346.66149705011</v>
      </c>
      <c r="Y97" s="64">
        <v>100595.37419448099</v>
      </c>
      <c r="Z97" s="64">
        <v>110671.11351468808</v>
      </c>
      <c r="AA97" s="64">
        <v>120261.93899054326</v>
      </c>
      <c r="AB97" s="64">
        <v>129347.74201717915</v>
      </c>
      <c r="AC97" s="64">
        <v>137975.79234221522</v>
      </c>
      <c r="AD97" s="64">
        <v>146177.83268934215</v>
      </c>
      <c r="AE97" s="64">
        <v>153986.29442221447</v>
      </c>
    </row>
    <row r="98" spans="1:31" x14ac:dyDescent="0.25">
      <c r="A98" s="90" t="s">
        <v>4</v>
      </c>
      <c r="B98" s="9"/>
      <c r="C98" s="9"/>
      <c r="D98" s="9"/>
      <c r="E98" s="9"/>
      <c r="F98" s="64">
        <v>11610.267464358003</v>
      </c>
      <c r="G98" s="64">
        <v>14178.120249355849</v>
      </c>
      <c r="H98" s="64">
        <v>16750.171498033778</v>
      </c>
      <c r="I98" s="64">
        <v>19326.720526830009</v>
      </c>
      <c r="J98" s="64">
        <v>21908.577205860031</v>
      </c>
      <c r="K98" s="64">
        <v>24521.170960395644</v>
      </c>
      <c r="L98" s="64">
        <v>27163.579001060993</v>
      </c>
      <c r="M98" s="64">
        <v>29836.755306452269</v>
      </c>
      <c r="N98" s="64">
        <v>32541.91272370096</v>
      </c>
      <c r="O98" s="64">
        <v>35279.775863221286</v>
      </c>
      <c r="P98" s="64">
        <v>38208.112981095721</v>
      </c>
      <c r="Q98" s="64">
        <v>41370.136520368491</v>
      </c>
      <c r="R98" s="64">
        <v>44784.392844409289</v>
      </c>
      <c r="S98" s="64">
        <v>48470.979283331231</v>
      </c>
      <c r="T98" s="64">
        <v>52446.188187073305</v>
      </c>
      <c r="U98" s="64">
        <v>56730.817414391313</v>
      </c>
      <c r="V98" s="64">
        <v>61346.646315769911</v>
      </c>
      <c r="W98" s="64">
        <v>66318.632041467659</v>
      </c>
      <c r="X98" s="64">
        <v>71674.956904215316</v>
      </c>
      <c r="Y98" s="64">
        <v>77444.75356076406</v>
      </c>
      <c r="Z98" s="64">
        <v>83661.981526487682</v>
      </c>
      <c r="AA98" s="64">
        <v>90150.716632167125</v>
      </c>
      <c r="AB98" s="64">
        <v>96429.865380424162</v>
      </c>
      <c r="AC98" s="64">
        <v>102501.17565634177</v>
      </c>
      <c r="AD98" s="64">
        <v>108359.16615179209</v>
      </c>
      <c r="AE98" s="64">
        <v>114030.68833124789</v>
      </c>
    </row>
    <row r="99" spans="1:31" x14ac:dyDescent="0.25">
      <c r="A99" s="90" t="s">
        <v>5</v>
      </c>
      <c r="B99" s="9"/>
      <c r="C99" s="9"/>
      <c r="D99" s="9"/>
      <c r="E99" s="9"/>
      <c r="F99" s="64">
        <v>11610.267464358003</v>
      </c>
      <c r="G99" s="64">
        <v>14400.217161313451</v>
      </c>
      <c r="H99" s="64">
        <v>17235.293908709551</v>
      </c>
      <c r="I99" s="64">
        <v>20123.225231810131</v>
      </c>
      <c r="J99" s="64">
        <v>23324.787649758116</v>
      </c>
      <c r="K99" s="64">
        <v>27009.381875992</v>
      </c>
      <c r="L99" s="64">
        <v>31249.307125401738</v>
      </c>
      <c r="M99" s="64">
        <v>36129.088132766621</v>
      </c>
      <c r="N99" s="64">
        <v>41745.725824308596</v>
      </c>
      <c r="O99" s="64">
        <v>48210.730002732518</v>
      </c>
      <c r="P99" s="64">
        <v>55652.118991386131</v>
      </c>
      <c r="Q99" s="64">
        <v>64157.872170664734</v>
      </c>
      <c r="R99" s="64">
        <v>73774.573814176489</v>
      </c>
      <c r="S99" s="64">
        <v>84592.940173804061</v>
      </c>
      <c r="T99" s="64">
        <v>96711.697125556631</v>
      </c>
      <c r="U99" s="64">
        <v>108384.98572427206</v>
      </c>
      <c r="V99" s="64">
        <v>119716.82578842687</v>
      </c>
      <c r="W99" s="64">
        <v>130813.85417338533</v>
      </c>
      <c r="X99" s="64">
        <v>141792.26645092398</v>
      </c>
      <c r="Y99" s="64">
        <v>152733.53347194259</v>
      </c>
      <c r="Z99" s="64">
        <v>163756.30034315033</v>
      </c>
      <c r="AA99" s="64">
        <v>174924.57448389818</v>
      </c>
      <c r="AB99" s="64">
        <v>186320.16753663425</v>
      </c>
      <c r="AC99" s="64">
        <v>197980.68202601772</v>
      </c>
      <c r="AD99" s="64">
        <v>210062.18987711327</v>
      </c>
      <c r="AE99" s="64">
        <v>222756.0607198776</v>
      </c>
    </row>
    <row r="101" spans="1:31" x14ac:dyDescent="0.25">
      <c r="A101" s="62" t="s">
        <v>89</v>
      </c>
    </row>
    <row r="102" spans="1:31" x14ac:dyDescent="0.25">
      <c r="A102" t="s">
        <v>87</v>
      </c>
    </row>
    <row r="103" spans="1:31" x14ac:dyDescent="0.25">
      <c r="A103" s="1" t="s">
        <v>70</v>
      </c>
      <c r="B103" s="1">
        <v>2021</v>
      </c>
      <c r="C103" s="1">
        <v>2022</v>
      </c>
      <c r="D103" s="1">
        <v>2023</v>
      </c>
      <c r="E103" s="1">
        <v>2024</v>
      </c>
      <c r="F103" s="1">
        <v>2025</v>
      </c>
      <c r="G103" s="1">
        <v>2026</v>
      </c>
      <c r="H103" s="1">
        <v>2027</v>
      </c>
      <c r="I103" s="1">
        <v>2028</v>
      </c>
      <c r="J103" s="1">
        <v>2029</v>
      </c>
      <c r="K103" s="1">
        <v>2030</v>
      </c>
      <c r="L103" s="1">
        <v>2031</v>
      </c>
      <c r="M103" s="1">
        <v>2032</v>
      </c>
      <c r="N103" s="1">
        <v>2033</v>
      </c>
      <c r="O103" s="1">
        <v>2034</v>
      </c>
      <c r="P103" s="1">
        <v>2035</v>
      </c>
      <c r="Q103" s="1">
        <v>2036</v>
      </c>
      <c r="R103" s="1">
        <v>2037</v>
      </c>
      <c r="S103" s="1">
        <v>2038</v>
      </c>
      <c r="T103" s="1">
        <v>2039</v>
      </c>
      <c r="U103" s="1">
        <v>2040</v>
      </c>
      <c r="V103" s="1">
        <v>2041</v>
      </c>
      <c r="W103" s="1">
        <v>2042</v>
      </c>
      <c r="X103" s="1">
        <v>2043</v>
      </c>
      <c r="Y103" s="1">
        <v>2044</v>
      </c>
      <c r="Z103" s="1">
        <v>2045</v>
      </c>
      <c r="AA103" s="1">
        <v>2046</v>
      </c>
      <c r="AB103" s="1">
        <v>2047</v>
      </c>
      <c r="AC103" s="1">
        <v>2048</v>
      </c>
      <c r="AD103" s="1">
        <v>2049</v>
      </c>
      <c r="AE103" s="1">
        <v>2050</v>
      </c>
    </row>
    <row r="104" spans="1:31" x14ac:dyDescent="0.25">
      <c r="A104" s="90" t="s">
        <v>1</v>
      </c>
      <c r="B104" s="9"/>
      <c r="C104" s="9"/>
      <c r="D104" s="9"/>
      <c r="E104" s="9"/>
      <c r="F104" s="66">
        <f t="shared" ref="F104:AD104" si="17">F95/(F68*1000)</f>
        <v>5.7475331646585255E-3</v>
      </c>
      <c r="G104" s="66">
        <f t="shared" si="17"/>
        <v>6.0218377001624909E-3</v>
      </c>
      <c r="H104" s="66">
        <f t="shared" si="17"/>
        <v>6.4182357033066269E-3</v>
      </c>
      <c r="I104" s="66">
        <f t="shared" si="17"/>
        <v>6.9384178747167267E-3</v>
      </c>
      <c r="J104" s="66">
        <f t="shared" si="17"/>
        <v>7.5742192760261742E-3</v>
      </c>
      <c r="K104" s="66">
        <f t="shared" si="17"/>
        <v>8.3109143220899406E-3</v>
      </c>
      <c r="L104" s="66">
        <f t="shared" si="17"/>
        <v>9.1256022422269885E-3</v>
      </c>
      <c r="M104" s="66">
        <f t="shared" si="17"/>
        <v>9.9693600101070576E-3</v>
      </c>
      <c r="N104" s="66">
        <f t="shared" si="17"/>
        <v>1.0843064488600366E-2</v>
      </c>
      <c r="O104" s="66">
        <f t="shared" si="17"/>
        <v>1.1749831835780543E-2</v>
      </c>
      <c r="P104" s="66">
        <f t="shared" si="17"/>
        <v>1.2690924813578017E-2</v>
      </c>
      <c r="Q104" s="66">
        <f t="shared" si="17"/>
        <v>1.3673044682444629E-2</v>
      </c>
      <c r="R104" s="66">
        <f t="shared" si="17"/>
        <v>1.4687811458920137E-2</v>
      </c>
      <c r="S104" s="66">
        <f t="shared" si="17"/>
        <v>1.5686894001799252E-2</v>
      </c>
      <c r="T104" s="66">
        <f t="shared" si="17"/>
        <v>1.6671108501045116E-2</v>
      </c>
      <c r="U104" s="66">
        <f t="shared" si="17"/>
        <v>1.7641042252059837E-2</v>
      </c>
      <c r="V104" s="66">
        <f t="shared" si="17"/>
        <v>1.8596663504442376E-2</v>
      </c>
      <c r="W104" s="66">
        <f t="shared" si="17"/>
        <v>1.9539359241895704E-2</v>
      </c>
      <c r="X104" s="66">
        <f t="shared" si="17"/>
        <v>2.0469029102068895E-2</v>
      </c>
      <c r="Y104" s="66">
        <f t="shared" si="17"/>
        <v>2.138682091162529E-2</v>
      </c>
      <c r="Z104" s="66">
        <f t="shared" si="17"/>
        <v>2.2293263696305844E-2</v>
      </c>
      <c r="AA104" s="66">
        <f t="shared" si="17"/>
        <v>2.3225864232038592E-2</v>
      </c>
      <c r="AB104" s="66">
        <f t="shared" si="17"/>
        <v>2.4201066092834313E-2</v>
      </c>
      <c r="AC104" s="66">
        <f t="shared" si="17"/>
        <v>2.5220590273836045E-2</v>
      </c>
      <c r="AD104" s="66">
        <f t="shared" si="17"/>
        <v>2.6289170286521772E-2</v>
      </c>
      <c r="AE104" s="91">
        <f>AE95/(AE68*1000)</f>
        <v>2.7412464450395854E-2</v>
      </c>
    </row>
    <row r="105" spans="1:31" x14ac:dyDescent="0.25">
      <c r="A105" s="90" t="s">
        <v>2</v>
      </c>
      <c r="B105" s="9"/>
      <c r="C105" s="9"/>
      <c r="D105" s="9"/>
      <c r="E105" s="9"/>
      <c r="F105" s="66">
        <f t="shared" ref="F105:AE105" si="18">F96/(F69*1000)</f>
        <v>5.7475331646585255E-3</v>
      </c>
      <c r="G105" s="66">
        <f t="shared" si="18"/>
        <v>7.0076606347330228E-3</v>
      </c>
      <c r="H105" s="66">
        <f t="shared" si="18"/>
        <v>8.2589602195918699E-3</v>
      </c>
      <c r="I105" s="66">
        <f t="shared" si="18"/>
        <v>9.497582390939464E-3</v>
      </c>
      <c r="J105" s="66">
        <f t="shared" si="18"/>
        <v>1.0722690599222965E-2</v>
      </c>
      <c r="K105" s="66">
        <f t="shared" si="18"/>
        <v>1.1936071873922947E-2</v>
      </c>
      <c r="L105" s="66">
        <f t="shared" si="18"/>
        <v>1.3140427338497277E-2</v>
      </c>
      <c r="M105" s="66">
        <f t="shared" si="18"/>
        <v>1.4378428589338103E-2</v>
      </c>
      <c r="N105" s="66">
        <f t="shared" si="18"/>
        <v>1.5730510366561753E-2</v>
      </c>
      <c r="O105" s="66">
        <f t="shared" si="18"/>
        <v>1.7206740048355412E-2</v>
      </c>
      <c r="P105" s="66">
        <f t="shared" si="18"/>
        <v>1.8818844809426905E-2</v>
      </c>
      <c r="Q105" s="66">
        <f t="shared" si="18"/>
        <v>2.0570262599516109E-2</v>
      </c>
      <c r="R105" s="66">
        <f t="shared" si="18"/>
        <v>2.2463851796125572E-2</v>
      </c>
      <c r="S105" s="66">
        <f t="shared" si="18"/>
        <v>2.4514338630226482E-2</v>
      </c>
      <c r="T105" s="66">
        <f t="shared" si="18"/>
        <v>2.6739333866163395E-2</v>
      </c>
      <c r="U105" s="66">
        <f t="shared" si="18"/>
        <v>2.9155317235026477E-2</v>
      </c>
      <c r="V105" s="66">
        <f t="shared" si="18"/>
        <v>3.1778540798106693E-2</v>
      </c>
      <c r="W105" s="66">
        <f t="shared" si="18"/>
        <v>3.4629873894727471E-2</v>
      </c>
      <c r="X105" s="66">
        <f t="shared" si="18"/>
        <v>3.7576966742612974E-2</v>
      </c>
      <c r="Y105" s="66">
        <f t="shared" si="18"/>
        <v>4.0379399068418212E-2</v>
      </c>
      <c r="Z105" s="66">
        <f t="shared" si="18"/>
        <v>4.305508008784166E-2</v>
      </c>
      <c r="AA105" s="66">
        <f t="shared" si="18"/>
        <v>4.5613814817466312E-2</v>
      </c>
      <c r="AB105" s="66">
        <f t="shared" si="18"/>
        <v>4.8072404053216833E-2</v>
      </c>
      <c r="AC105" s="66">
        <f t="shared" si="18"/>
        <v>5.0434757447058234E-2</v>
      </c>
      <c r="AD105" s="66">
        <f t="shared" si="18"/>
        <v>5.2736687560740125E-2</v>
      </c>
      <c r="AE105" s="91">
        <f t="shared" si="18"/>
        <v>5.502408217543265E-2</v>
      </c>
    </row>
    <row r="106" spans="1:31" x14ac:dyDescent="0.25">
      <c r="A106" s="90" t="s">
        <v>3</v>
      </c>
      <c r="B106" s="9"/>
      <c r="C106" s="9"/>
      <c r="D106" s="9"/>
      <c r="E106" s="9"/>
      <c r="F106" s="66">
        <f t="shared" ref="F106:AE106" si="19">F97/(F70*1000)</f>
        <v>5.7475331646585255E-3</v>
      </c>
      <c r="G106" s="66">
        <f t="shared" si="19"/>
        <v>7.0215383796076499E-3</v>
      </c>
      <c r="H106" s="66">
        <f t="shared" si="19"/>
        <v>8.2791605575885472E-3</v>
      </c>
      <c r="I106" s="66">
        <f t="shared" si="19"/>
        <v>9.5215418271517548E-3</v>
      </c>
      <c r="J106" s="66">
        <f t="shared" si="19"/>
        <v>1.0750623377965243E-2</v>
      </c>
      <c r="K106" s="66">
        <f t="shared" si="19"/>
        <v>1.1968219103679928E-2</v>
      </c>
      <c r="L106" s="66">
        <f t="shared" si="19"/>
        <v>1.3177142023900919E-2</v>
      </c>
      <c r="M106" s="66">
        <f t="shared" si="19"/>
        <v>1.4418855964791501E-2</v>
      </c>
      <c r="N106" s="66">
        <f t="shared" si="19"/>
        <v>1.5773830227600011E-2</v>
      </c>
      <c r="O106" s="66">
        <f t="shared" si="19"/>
        <v>1.7251965023336556E-2</v>
      </c>
      <c r="P106" s="66">
        <f t="shared" si="19"/>
        <v>1.8864607218402399E-2</v>
      </c>
      <c r="Q106" s="66">
        <f t="shared" si="19"/>
        <v>2.0624678156825858E-2</v>
      </c>
      <c r="R106" s="66">
        <f t="shared" si="19"/>
        <v>2.2546589675843293E-2</v>
      </c>
      <c r="S106" s="66">
        <f t="shared" si="19"/>
        <v>2.4644610430492823E-2</v>
      </c>
      <c r="T106" s="66">
        <f t="shared" si="19"/>
        <v>2.6935320396608231E-2</v>
      </c>
      <c r="U106" s="66">
        <f t="shared" si="19"/>
        <v>2.9436289013218896E-2</v>
      </c>
      <c r="V106" s="66">
        <f t="shared" si="19"/>
        <v>3.2165965731298471E-2</v>
      </c>
      <c r="W106" s="66">
        <f t="shared" si="19"/>
        <v>3.5146873591300636E-2</v>
      </c>
      <c r="X106" s="66">
        <f t="shared" si="19"/>
        <v>3.8400860571006189E-2</v>
      </c>
      <c r="Y106" s="66">
        <f t="shared" si="19"/>
        <v>4.1954421137693147E-2</v>
      </c>
      <c r="Z106" s="66">
        <f t="shared" si="19"/>
        <v>4.5797306032623511E-2</v>
      </c>
      <c r="AA106" s="66">
        <f t="shared" si="19"/>
        <v>4.9384769561528652E-2</v>
      </c>
      <c r="AB106" s="66">
        <f t="shared" si="19"/>
        <v>5.2716739280170274E-2</v>
      </c>
      <c r="AC106" s="66">
        <f t="shared" si="19"/>
        <v>5.5818114433543037E-2</v>
      </c>
      <c r="AD106" s="66">
        <f t="shared" si="19"/>
        <v>5.8708338245584316E-2</v>
      </c>
      <c r="AE106" s="91">
        <f t="shared" si="19"/>
        <v>6.140563403858311E-2</v>
      </c>
    </row>
    <row r="107" spans="1:31" x14ac:dyDescent="0.25">
      <c r="A107" s="90" t="s">
        <v>4</v>
      </c>
      <c r="B107" s="9"/>
      <c r="C107" s="9"/>
      <c r="D107" s="9"/>
      <c r="E107" s="9"/>
      <c r="F107" s="66">
        <f t="shared" ref="F107:AE107" si="20">F98/(F71*1000)</f>
        <v>5.7475331646585255E-3</v>
      </c>
      <c r="G107" s="66">
        <f t="shared" si="20"/>
        <v>6.9522807447375354E-3</v>
      </c>
      <c r="H107" s="66">
        <f t="shared" si="20"/>
        <v>8.1336318637503444E-3</v>
      </c>
      <c r="I107" s="66">
        <f t="shared" si="20"/>
        <v>9.2921952821429354E-3</v>
      </c>
      <c r="J107" s="66">
        <f t="shared" si="20"/>
        <v>1.0429525350548809E-2</v>
      </c>
      <c r="K107" s="66">
        <f t="shared" si="20"/>
        <v>1.1558484236062223E-2</v>
      </c>
      <c r="L107" s="66">
        <f t="shared" si="20"/>
        <v>1.2680050339096076E-2</v>
      </c>
      <c r="M107" s="66">
        <f t="shared" si="20"/>
        <v>1.3795778405517605E-2</v>
      </c>
      <c r="N107" s="66">
        <f t="shared" si="20"/>
        <v>1.4906736552752252E-2</v>
      </c>
      <c r="O107" s="66">
        <f t="shared" si="20"/>
        <v>1.6013180939301257E-2</v>
      </c>
      <c r="P107" s="66">
        <f t="shared" si="20"/>
        <v>1.7186715142597279E-2</v>
      </c>
      <c r="Q107" s="66">
        <f t="shared" si="20"/>
        <v>1.8444487278993903E-2</v>
      </c>
      <c r="R107" s="66">
        <f t="shared" si="20"/>
        <v>1.9793008266199699E-2</v>
      </c>
      <c r="S107" s="66">
        <f t="shared" si="20"/>
        <v>2.1238298483129425E-2</v>
      </c>
      <c r="T107" s="66">
        <f t="shared" si="20"/>
        <v>2.2785472624196716E-2</v>
      </c>
      <c r="U107" s="66">
        <f t="shared" si="20"/>
        <v>2.4441160429754676E-2</v>
      </c>
      <c r="V107" s="66">
        <f t="shared" si="20"/>
        <v>2.6211362858485045E-2</v>
      </c>
      <c r="W107" s="66">
        <f t="shared" si="20"/>
        <v>2.8105271517469176E-2</v>
      </c>
      <c r="X107" s="66">
        <f t="shared" si="20"/>
        <v>3.013115073286541E-2</v>
      </c>
      <c r="Y107" s="66">
        <f t="shared" si="20"/>
        <v>3.2299196974123048E-2</v>
      </c>
      <c r="Z107" s="66">
        <f t="shared" si="20"/>
        <v>3.4620536918658018E-2</v>
      </c>
      <c r="AA107" s="66">
        <f t="shared" si="20"/>
        <v>3.7019795323908158E-2</v>
      </c>
      <c r="AB107" s="66">
        <f t="shared" si="20"/>
        <v>3.9300787109268473E-2</v>
      </c>
      <c r="AC107" s="66">
        <f t="shared" si="20"/>
        <v>4.1466856288585693E-2</v>
      </c>
      <c r="AD107" s="66">
        <f t="shared" si="20"/>
        <v>4.3519502659261314E-2</v>
      </c>
      <c r="AE107" s="91">
        <f t="shared" si="20"/>
        <v>4.5472402223260405E-2</v>
      </c>
    </row>
    <row r="108" spans="1:31" x14ac:dyDescent="0.25">
      <c r="A108" s="90" t="s">
        <v>5</v>
      </c>
      <c r="B108" s="9"/>
      <c r="C108" s="9"/>
      <c r="D108" s="9"/>
      <c r="E108" s="9"/>
      <c r="F108" s="66">
        <f t="shared" ref="F108:AE108" si="21">F99/(F72*1000)</f>
        <v>5.746456384460908E-3</v>
      </c>
      <c r="G108" s="66">
        <f t="shared" si="21"/>
        <v>7.05529375180587E-3</v>
      </c>
      <c r="H108" s="66">
        <f t="shared" si="21"/>
        <v>8.3535388673958329E-3</v>
      </c>
      <c r="I108" s="66">
        <f t="shared" si="21"/>
        <v>9.6437352790691815E-3</v>
      </c>
      <c r="J108" s="66">
        <f t="shared" si="21"/>
        <v>1.1048759772202139E-2</v>
      </c>
      <c r="K108" s="66">
        <f t="shared" si="21"/>
        <v>1.2643367927113952E-2</v>
      </c>
      <c r="L108" s="66">
        <f t="shared" si="21"/>
        <v>1.4454726085413889E-2</v>
      </c>
      <c r="M108" s="66">
        <f t="shared" si="21"/>
        <v>1.6513579181336956E-2</v>
      </c>
      <c r="N108" s="66">
        <f t="shared" si="21"/>
        <v>1.8854719706309864E-2</v>
      </c>
      <c r="O108" s="66">
        <f t="shared" si="21"/>
        <v>2.1516816649565281E-2</v>
      </c>
      <c r="P108" s="66">
        <f t="shared" si="21"/>
        <v>2.4545222350247264E-2</v>
      </c>
      <c r="Q108" s="66">
        <f t="shared" si="21"/>
        <v>2.7964260773054712E-2</v>
      </c>
      <c r="R108" s="66">
        <f t="shared" si="21"/>
        <v>3.1779920063692235E-2</v>
      </c>
      <c r="S108" s="66">
        <f t="shared" si="21"/>
        <v>3.6016736055252435E-2</v>
      </c>
      <c r="T108" s="66">
        <f t="shared" si="21"/>
        <v>4.0701571987219749E-2</v>
      </c>
      <c r="U108" s="66">
        <f t="shared" si="21"/>
        <v>4.5093540755301642E-2</v>
      </c>
      <c r="V108" s="66">
        <f t="shared" si="21"/>
        <v>4.9245877127384867E-2</v>
      </c>
      <c r="W108" s="66">
        <f t="shared" si="21"/>
        <v>5.3209998260439151E-2</v>
      </c>
      <c r="X108" s="66">
        <f t="shared" si="21"/>
        <v>5.7040646473494556E-2</v>
      </c>
      <c r="Y108" s="66">
        <f t="shared" si="21"/>
        <v>6.0774880087263672E-2</v>
      </c>
      <c r="Z108" s="66">
        <f t="shared" si="21"/>
        <v>6.4462913833287935E-2</v>
      </c>
      <c r="AA108" s="66">
        <f t="shared" si="21"/>
        <v>6.8132434305216205E-2</v>
      </c>
      <c r="AB108" s="66">
        <f t="shared" si="21"/>
        <v>7.1817086891826282E-2</v>
      </c>
      <c r="AC108" s="66">
        <f t="shared" si="21"/>
        <v>7.5531416133260226E-2</v>
      </c>
      <c r="AD108" s="66">
        <f t="shared" si="21"/>
        <v>7.9332935732575063E-2</v>
      </c>
      <c r="AE108" s="91">
        <f t="shared" si="21"/>
        <v>8.3291104011727971E-2</v>
      </c>
    </row>
    <row r="110" spans="1:31" x14ac:dyDescent="0.25">
      <c r="A110" s="62" t="s">
        <v>90</v>
      </c>
    </row>
    <row r="111" spans="1:31" x14ac:dyDescent="0.25">
      <c r="A111" t="s">
        <v>91</v>
      </c>
    </row>
    <row r="112" spans="1:31" x14ac:dyDescent="0.25">
      <c r="A112" s="1" t="s">
        <v>70</v>
      </c>
      <c r="B112" s="1" t="s">
        <v>92</v>
      </c>
    </row>
    <row r="113" spans="1:31" x14ac:dyDescent="0.25">
      <c r="A113" s="90" t="s">
        <v>1</v>
      </c>
      <c r="B113" s="92">
        <v>11445.055277799998</v>
      </c>
      <c r="D113" s="9"/>
    </row>
    <row r="114" spans="1:31" x14ac:dyDescent="0.25">
      <c r="A114" s="90" t="s">
        <v>2</v>
      </c>
      <c r="B114" s="92">
        <v>17955.2271526</v>
      </c>
    </row>
    <row r="115" spans="1:31" x14ac:dyDescent="0.25">
      <c r="A115" s="90" t="s">
        <v>3</v>
      </c>
      <c r="B115" s="92">
        <v>24005.787658099998</v>
      </c>
      <c r="D115" s="9"/>
    </row>
    <row r="116" spans="1:31" x14ac:dyDescent="0.25">
      <c r="A116" s="90" t="s">
        <v>4</v>
      </c>
      <c r="B116" s="92">
        <v>30941.694044300002</v>
      </c>
      <c r="D116" s="9"/>
    </row>
    <row r="117" spans="1:31" x14ac:dyDescent="0.25">
      <c r="A117" s="90" t="s">
        <v>5</v>
      </c>
      <c r="B117" s="92">
        <v>20479.817333983417</v>
      </c>
      <c r="D117" s="9"/>
    </row>
    <row r="119" spans="1:31" x14ac:dyDescent="0.25">
      <c r="A119" s="62" t="s">
        <v>93</v>
      </c>
    </row>
    <row r="120" spans="1:31" x14ac:dyDescent="0.25">
      <c r="A120" t="s">
        <v>87</v>
      </c>
    </row>
    <row r="121" spans="1:31" x14ac:dyDescent="0.25">
      <c r="A121" s="1" t="s">
        <v>70</v>
      </c>
      <c r="B121" s="1">
        <v>2021</v>
      </c>
      <c r="C121" s="1">
        <v>2022</v>
      </c>
      <c r="D121" s="1">
        <v>2023</v>
      </c>
      <c r="E121" s="1">
        <v>2024</v>
      </c>
      <c r="F121" s="1">
        <v>2025</v>
      </c>
      <c r="G121" s="1">
        <v>2026</v>
      </c>
      <c r="H121" s="1">
        <v>2027</v>
      </c>
      <c r="I121" s="1">
        <v>2028</v>
      </c>
      <c r="J121" s="1">
        <v>2029</v>
      </c>
      <c r="K121" s="1">
        <v>2030</v>
      </c>
      <c r="L121" s="1">
        <v>2031</v>
      </c>
      <c r="M121" s="1">
        <v>2032</v>
      </c>
      <c r="N121" s="1">
        <v>2033</v>
      </c>
      <c r="O121" s="1">
        <v>2034</v>
      </c>
      <c r="P121" s="1">
        <v>2035</v>
      </c>
      <c r="Q121" s="1">
        <v>2036</v>
      </c>
      <c r="R121" s="1">
        <v>2037</v>
      </c>
      <c r="S121" s="1">
        <v>2038</v>
      </c>
      <c r="T121" s="1">
        <v>2039</v>
      </c>
      <c r="U121" s="1">
        <v>2040</v>
      </c>
      <c r="V121" s="1">
        <v>2041</v>
      </c>
      <c r="W121" s="1">
        <v>2042</v>
      </c>
      <c r="X121" s="1">
        <v>2043</v>
      </c>
      <c r="Y121" s="1">
        <v>2044</v>
      </c>
      <c r="Z121" s="1">
        <v>2045</v>
      </c>
      <c r="AA121" s="1">
        <v>2046</v>
      </c>
      <c r="AB121" s="1">
        <v>2047</v>
      </c>
      <c r="AC121" s="1">
        <v>2048</v>
      </c>
      <c r="AD121" s="1">
        <v>2049</v>
      </c>
      <c r="AE121" s="1">
        <v>2050</v>
      </c>
    </row>
    <row r="122" spans="1:31" x14ac:dyDescent="0.25">
      <c r="A122" s="90" t="s">
        <v>1</v>
      </c>
      <c r="D122" s="66">
        <v>2.47996542E-2</v>
      </c>
      <c r="E122" s="66">
        <v>2.7618917980000001E-2</v>
      </c>
      <c r="F122" s="91">
        <v>3.0329782199999999E-2</v>
      </c>
      <c r="G122" s="66">
        <v>3.3198656149999999E-2</v>
      </c>
      <c r="H122" s="66">
        <v>3.6242479979999999E-2</v>
      </c>
      <c r="I122" s="66">
        <v>3.9493469499999996E-2</v>
      </c>
      <c r="J122" s="66">
        <v>4.298972912E-2</v>
      </c>
      <c r="K122" s="66">
        <v>4.6778473350000002E-2</v>
      </c>
      <c r="L122" s="66">
        <v>5.0912693180000003E-2</v>
      </c>
      <c r="M122" s="66">
        <v>5.5454957150000005E-2</v>
      </c>
      <c r="N122" s="66">
        <v>6.0478259999999999E-2</v>
      </c>
      <c r="O122" s="66">
        <v>6.6066079999999999E-2</v>
      </c>
      <c r="P122" s="66">
        <v>7.2307480000000007E-2</v>
      </c>
      <c r="Q122" s="66">
        <v>7.9301419999999997E-2</v>
      </c>
      <c r="R122" s="66">
        <v>8.7147780000000008E-2</v>
      </c>
      <c r="S122" s="66">
        <v>9.5951319999999993E-2</v>
      </c>
      <c r="T122" s="66">
        <v>0.10580790000000001</v>
      </c>
      <c r="U122" s="66">
        <v>0.1168044</v>
      </c>
      <c r="V122" s="66">
        <v>0.12901499999999999</v>
      </c>
      <c r="W122" s="66">
        <v>0.14247699999999999</v>
      </c>
      <c r="X122" s="66">
        <v>0.15720990000000001</v>
      </c>
      <c r="Y122" s="66">
        <v>0.1731858</v>
      </c>
      <c r="Z122" s="66">
        <v>0.19034519999999999</v>
      </c>
      <c r="AA122" s="66">
        <v>0.208593</v>
      </c>
      <c r="AB122" s="66">
        <v>0.227794</v>
      </c>
      <c r="AC122" s="66">
        <v>0.2478014</v>
      </c>
      <c r="AD122" s="66">
        <v>0.264183</v>
      </c>
      <c r="AE122" s="91">
        <v>0.28118680000000001</v>
      </c>
    </row>
    <row r="123" spans="1:31" x14ac:dyDescent="0.25">
      <c r="A123" s="90" t="s">
        <v>2</v>
      </c>
      <c r="D123" s="66">
        <v>2.47996542E-2</v>
      </c>
      <c r="E123" s="66">
        <v>2.8645920320000001E-2</v>
      </c>
      <c r="F123" s="91">
        <v>3.2601073600000002E-2</v>
      </c>
      <c r="G123" s="66">
        <v>3.7161133569999998E-2</v>
      </c>
      <c r="H123" s="66">
        <v>4.2477066199999997E-2</v>
      </c>
      <c r="I123" s="66">
        <v>4.8754725490000005E-2</v>
      </c>
      <c r="J123" s="66">
        <v>5.6238036929999999E-2</v>
      </c>
      <c r="K123" s="66">
        <v>6.5212014530000001E-2</v>
      </c>
      <c r="L123" s="66">
        <v>7.5977257239999998E-2</v>
      </c>
      <c r="M123" s="66">
        <v>8.8836168450000003E-2</v>
      </c>
      <c r="N123" s="66">
        <v>0.1040611</v>
      </c>
      <c r="O123" s="66">
        <v>0.1218514</v>
      </c>
      <c r="P123" s="66">
        <v>0.14226739999999999</v>
      </c>
      <c r="Q123" s="66">
        <v>0.16522580000000001</v>
      </c>
      <c r="R123" s="66">
        <v>0.19046160000000001</v>
      </c>
      <c r="S123" s="66">
        <v>0.21759029999999999</v>
      </c>
      <c r="T123" s="66">
        <v>0.24611669999999999</v>
      </c>
      <c r="U123" s="66">
        <v>0.27552350000000003</v>
      </c>
      <c r="V123" s="66">
        <v>0.30533509999999997</v>
      </c>
      <c r="W123" s="66">
        <v>0.33509539999999999</v>
      </c>
      <c r="X123" s="66">
        <v>0.3644732</v>
      </c>
      <c r="Y123" s="66">
        <v>0.39174750000000003</v>
      </c>
      <c r="Z123" s="66">
        <v>0.41850299999999996</v>
      </c>
      <c r="AA123" s="66">
        <v>0.44456370000000001</v>
      </c>
      <c r="AB123" s="66">
        <v>0.46979140000000003</v>
      </c>
      <c r="AC123" s="66">
        <v>0.49411610000000006</v>
      </c>
      <c r="AD123" s="66">
        <v>0.51748539999999998</v>
      </c>
      <c r="AE123" s="91">
        <v>0.53988069999999999</v>
      </c>
    </row>
    <row r="124" spans="1:31" x14ac:dyDescent="0.25">
      <c r="A124" s="90" t="s">
        <v>3</v>
      </c>
      <c r="D124" s="66">
        <v>2.47996542E-2</v>
      </c>
      <c r="E124" s="66">
        <v>3.1415782349999997E-2</v>
      </c>
      <c r="F124" s="91">
        <v>3.8727160000000004E-2</v>
      </c>
      <c r="G124" s="66">
        <v>4.7477309789999998E-2</v>
      </c>
      <c r="H124" s="66">
        <v>5.8100946670000007E-2</v>
      </c>
      <c r="I124" s="66">
        <v>7.1148739500000002E-2</v>
      </c>
      <c r="J124" s="66">
        <v>8.7246500099999999E-2</v>
      </c>
      <c r="K124" s="66">
        <v>0.1070471886</v>
      </c>
      <c r="L124" s="66">
        <v>0.13111459780000001</v>
      </c>
      <c r="M124" s="66">
        <v>0.15979890620000001</v>
      </c>
      <c r="N124" s="66">
        <v>0.19310369999999999</v>
      </c>
      <c r="O124" s="66">
        <v>0.23060420000000001</v>
      </c>
      <c r="P124" s="66">
        <v>0.27144249999999998</v>
      </c>
      <c r="Q124" s="66">
        <v>0.31449379999999999</v>
      </c>
      <c r="R124" s="66">
        <v>0.35852420000000002</v>
      </c>
      <c r="S124" s="66">
        <v>0.40241470000000001</v>
      </c>
      <c r="T124" s="66">
        <v>0.44523789999999996</v>
      </c>
      <c r="U124" s="66">
        <v>0.48632980000000003</v>
      </c>
      <c r="V124" s="66">
        <v>0.52528070000000004</v>
      </c>
      <c r="W124" s="66">
        <v>0.5618438</v>
      </c>
      <c r="X124" s="66">
        <v>0.59595180000000003</v>
      </c>
      <c r="Y124" s="66">
        <v>0.62684950000000006</v>
      </c>
      <c r="Z124" s="66">
        <v>0.65563400000000005</v>
      </c>
      <c r="AA124" s="66">
        <v>0.68235950000000001</v>
      </c>
      <c r="AB124" s="66">
        <v>0.70710380000000006</v>
      </c>
      <c r="AC124" s="66">
        <v>0.72997820000000002</v>
      </c>
      <c r="AD124" s="66">
        <v>0.75109390000000009</v>
      </c>
      <c r="AE124" s="91">
        <v>0.77056910000000001</v>
      </c>
    </row>
    <row r="125" spans="1:31" x14ac:dyDescent="0.25">
      <c r="A125" s="90" t="s">
        <v>4</v>
      </c>
      <c r="D125" s="66">
        <v>2.47996542E-2</v>
      </c>
      <c r="E125" s="66">
        <v>2.9071661249999999E-2</v>
      </c>
      <c r="F125" s="91">
        <v>3.3482845529999999E-2</v>
      </c>
      <c r="G125" s="66">
        <v>3.8521662849999999E-2</v>
      </c>
      <c r="H125" s="66">
        <v>4.4358842569999994E-2</v>
      </c>
      <c r="I125" s="66">
        <v>5.1223905470000004E-2</v>
      </c>
      <c r="J125" s="66">
        <v>5.9390442910000001E-2</v>
      </c>
      <c r="K125" s="66">
        <v>6.9177945630000001E-2</v>
      </c>
      <c r="L125" s="66">
        <v>8.0927014950000001E-2</v>
      </c>
      <c r="M125" s="66">
        <v>9.4981385790000011E-2</v>
      </c>
      <c r="N125" s="66">
        <v>0.11165070000000001</v>
      </c>
      <c r="O125" s="66">
        <v>0.1311611</v>
      </c>
      <c r="P125" s="66">
        <v>0.1535859</v>
      </c>
      <c r="Q125" s="66">
        <v>0.17883120000000002</v>
      </c>
      <c r="R125" s="66">
        <v>0.20660129999999999</v>
      </c>
      <c r="S125" s="66">
        <v>0.23645649999999999</v>
      </c>
      <c r="T125" s="66">
        <v>0.2678355</v>
      </c>
      <c r="U125" s="66">
        <v>0.30014669999999999</v>
      </c>
      <c r="V125" s="66">
        <v>0.33283859999999998</v>
      </c>
      <c r="W125" s="66">
        <v>0.36539579999999999</v>
      </c>
      <c r="X125" s="66">
        <v>0.3974297</v>
      </c>
      <c r="Y125" s="66">
        <v>0.4252573</v>
      </c>
      <c r="Z125" s="66">
        <v>0.45233279999999998</v>
      </c>
      <c r="AA125" s="66">
        <v>0.47846739999999999</v>
      </c>
      <c r="AB125" s="66">
        <v>0.50352430000000004</v>
      </c>
      <c r="AC125" s="66">
        <v>0.52743600000000002</v>
      </c>
      <c r="AD125" s="66">
        <v>0.55016240000000005</v>
      </c>
      <c r="AE125" s="91">
        <v>0.5716985</v>
      </c>
    </row>
    <row r="126" spans="1:31" x14ac:dyDescent="0.25">
      <c r="A126" s="90" t="s">
        <v>5</v>
      </c>
      <c r="D126" s="66">
        <v>2.47996542E-2</v>
      </c>
      <c r="E126" s="66">
        <v>2.8242756500000001E-2</v>
      </c>
      <c r="F126" s="91">
        <v>3.1747717139999999E-2</v>
      </c>
      <c r="G126" s="66">
        <v>3.5805459210000001E-2</v>
      </c>
      <c r="H126" s="66">
        <v>4.0543756600000001E-2</v>
      </c>
      <c r="I126" s="66">
        <v>4.6141889259999999E-2</v>
      </c>
      <c r="J126" s="66">
        <v>5.2816018100000001E-2</v>
      </c>
      <c r="K126" s="66">
        <v>6.0815584479999997E-2</v>
      </c>
      <c r="L126" s="66">
        <v>7.0404461579999994E-2</v>
      </c>
      <c r="M126" s="66">
        <v>8.1855249769999999E-2</v>
      </c>
      <c r="N126" s="66">
        <v>9.5411620000000003E-2</v>
      </c>
      <c r="O126" s="66">
        <v>0.11125930000000001</v>
      </c>
      <c r="P126" s="66">
        <v>0.12945660000000001</v>
      </c>
      <c r="Q126" s="66">
        <v>0.14994270000000001</v>
      </c>
      <c r="R126" s="66">
        <v>0.1725015</v>
      </c>
      <c r="S126" s="66">
        <v>0.1967922</v>
      </c>
      <c r="T126" s="66">
        <v>0.2223927</v>
      </c>
      <c r="U126" s="66">
        <v>0.2488437</v>
      </c>
      <c r="V126" s="66">
        <v>0.27571280000000004</v>
      </c>
      <c r="W126" s="66">
        <v>0.30262899999999998</v>
      </c>
      <c r="X126" s="66">
        <v>0.32927250000000002</v>
      </c>
      <c r="Y126" s="66">
        <v>0.35410449999999999</v>
      </c>
      <c r="Z126" s="66">
        <v>0.3785636</v>
      </c>
      <c r="AA126" s="66">
        <v>0.40248649999999997</v>
      </c>
      <c r="AB126" s="66">
        <v>0.42575589999999996</v>
      </c>
      <c r="AC126" s="66">
        <v>0.44830029999999998</v>
      </c>
      <c r="AD126" s="66">
        <v>0.47008369999999999</v>
      </c>
      <c r="AE126" s="91">
        <v>0.4910834</v>
      </c>
    </row>
    <row r="129" spans="1:15" x14ac:dyDescent="0.25">
      <c r="A129" s="62" t="s">
        <v>94</v>
      </c>
    </row>
    <row r="130" spans="1:15" x14ac:dyDescent="0.25">
      <c r="A130" t="s">
        <v>76</v>
      </c>
      <c r="B130" t="s">
        <v>76</v>
      </c>
      <c r="I130" t="s">
        <v>87</v>
      </c>
    </row>
    <row r="131" spans="1:15" x14ac:dyDescent="0.25">
      <c r="A131">
        <v>2024</v>
      </c>
      <c r="B131" t="s">
        <v>1</v>
      </c>
      <c r="C131" t="s">
        <v>2</v>
      </c>
      <c r="D131" t="s">
        <v>3</v>
      </c>
      <c r="E131" t="s">
        <v>4</v>
      </c>
      <c r="F131" t="s">
        <v>5</v>
      </c>
      <c r="I131" t="s">
        <v>1</v>
      </c>
      <c r="J131" t="s">
        <v>2</v>
      </c>
      <c r="K131" t="s">
        <v>3</v>
      </c>
      <c r="L131" t="s">
        <v>4</v>
      </c>
      <c r="M131" t="s">
        <v>5</v>
      </c>
    </row>
    <row r="132" spans="1:15" x14ac:dyDescent="0.25">
      <c r="A132" t="s">
        <v>95</v>
      </c>
      <c r="B132" s="47">
        <v>300.29880119118002</v>
      </c>
      <c r="C132" s="35">
        <v>300.36356999999998</v>
      </c>
      <c r="D132" s="35">
        <v>300.64274</v>
      </c>
      <c r="E132" s="35">
        <v>300.44414</v>
      </c>
      <c r="F132" s="35">
        <v>300.33926000000002</v>
      </c>
      <c r="I132" s="10">
        <f>B132/SUM(B$132:B$133)</f>
        <v>0.4795708232335012</v>
      </c>
      <c r="J132" s="10">
        <f t="shared" ref="J132:M133" si="22">C132/SUM(C$132:C$133)</f>
        <v>0.47927383887495234</v>
      </c>
      <c r="K132" s="10">
        <f t="shared" si="22"/>
        <v>0.48179998088779197</v>
      </c>
      <c r="L132" s="10">
        <f t="shared" si="22"/>
        <v>0.47830207840116984</v>
      </c>
      <c r="M132" s="10">
        <f t="shared" si="22"/>
        <v>0.48104729992437673</v>
      </c>
    </row>
    <row r="133" spans="1:15" x14ac:dyDescent="0.25">
      <c r="A133" t="s">
        <v>96</v>
      </c>
      <c r="B133" s="47">
        <v>325.88358239591673</v>
      </c>
      <c r="C133" s="35">
        <v>326.34197</v>
      </c>
      <c r="D133" s="35">
        <v>323.35633000000001</v>
      </c>
      <c r="E133" s="35">
        <v>327.70312000000001</v>
      </c>
      <c r="F133" s="35">
        <v>324.00529</v>
      </c>
      <c r="I133" s="88">
        <f>B133/SUM(B$132:B$133)</f>
        <v>0.5204291767664988</v>
      </c>
      <c r="J133" s="88">
        <f t="shared" si="22"/>
        <v>0.52072616112504777</v>
      </c>
      <c r="K133" s="88">
        <f t="shared" si="22"/>
        <v>0.51820001911220792</v>
      </c>
      <c r="L133" s="88">
        <f t="shared" si="22"/>
        <v>0.52169792159883022</v>
      </c>
      <c r="M133" s="88">
        <f t="shared" si="22"/>
        <v>0.51895270007562333</v>
      </c>
    </row>
    <row r="134" spans="1:15" x14ac:dyDescent="0.25">
      <c r="A134" t="s">
        <v>97</v>
      </c>
      <c r="B134" s="47">
        <v>0</v>
      </c>
      <c r="C134" s="35"/>
      <c r="D134" s="35"/>
      <c r="E134" s="35"/>
      <c r="F134" s="35"/>
      <c r="I134" s="88"/>
      <c r="J134" s="88"/>
      <c r="K134" s="88"/>
      <c r="L134" s="88"/>
      <c r="M134" s="88"/>
    </row>
    <row r="135" spans="1:15" x14ac:dyDescent="0.25">
      <c r="A135">
        <v>2050</v>
      </c>
      <c r="B135" s="35"/>
      <c r="C135" s="35"/>
      <c r="D135" s="35"/>
      <c r="E135" s="35"/>
      <c r="F135" s="35"/>
      <c r="I135" s="35"/>
      <c r="J135" s="35"/>
      <c r="K135" s="35"/>
      <c r="L135" s="35"/>
      <c r="M135" s="35"/>
    </row>
    <row r="136" spans="1:15" x14ac:dyDescent="0.25">
      <c r="A136" t="s">
        <v>95</v>
      </c>
      <c r="B136" s="35">
        <v>279.25445000000002</v>
      </c>
      <c r="C136" s="35">
        <v>338.05076000000003</v>
      </c>
      <c r="D136" s="35">
        <v>365.56808999999998</v>
      </c>
      <c r="E136" s="35">
        <v>460.03863000000001</v>
      </c>
      <c r="F136" s="35">
        <v>346.87741</v>
      </c>
      <c r="I136" s="88">
        <f t="shared" ref="I136:M137" si="23">B136/SUM(B$136:B$138)</f>
        <v>0.49630372031160225</v>
      </c>
      <c r="J136" s="88">
        <f t="shared" si="23"/>
        <v>0.55803019827153821</v>
      </c>
      <c r="K136" s="88">
        <f t="shared" si="23"/>
        <v>0.70202138740445263</v>
      </c>
      <c r="L136" s="88">
        <f t="shared" si="23"/>
        <v>0.62059481122160276</v>
      </c>
      <c r="M136" s="88">
        <f t="shared" si="23"/>
        <v>0.57241515900918438</v>
      </c>
    </row>
    <row r="137" spans="1:15" x14ac:dyDescent="0.25">
      <c r="A137" t="s">
        <v>96</v>
      </c>
      <c r="B137" s="35">
        <v>283.41401000000002</v>
      </c>
      <c r="C137" s="35">
        <v>267.74218999999999</v>
      </c>
      <c r="D137" s="35">
        <v>155.16830999999999</v>
      </c>
      <c r="E137" s="35">
        <v>286.24799000000002</v>
      </c>
      <c r="F137" s="35">
        <v>259.11180000000002</v>
      </c>
      <c r="I137" s="88">
        <f>B137/SUM(B$136:B$138)</f>
        <v>0.50369627968839759</v>
      </c>
      <c r="J137" s="88">
        <f t="shared" si="23"/>
        <v>0.44196980172846184</v>
      </c>
      <c r="K137" s="88">
        <f t="shared" si="23"/>
        <v>0.29797861259554737</v>
      </c>
      <c r="L137" s="88">
        <f t="shared" si="23"/>
        <v>0.38615021811671169</v>
      </c>
      <c r="M137" s="88">
        <f t="shared" si="23"/>
        <v>0.42758484099081573</v>
      </c>
    </row>
    <row r="138" spans="1:15" x14ac:dyDescent="0.25">
      <c r="A138" t="s">
        <v>97</v>
      </c>
      <c r="E138">
        <v>-5</v>
      </c>
      <c r="I138" s="88">
        <f>B138/SUM(B$136:B$137)</f>
        <v>0</v>
      </c>
      <c r="J138" s="88">
        <f>C138/SUM(C$136:C$137)</f>
        <v>0</v>
      </c>
      <c r="K138" s="88">
        <f>D138/SUM(D$136:D$137)</f>
        <v>0</v>
      </c>
      <c r="L138" s="88">
        <f>E138/SUM(E$136:E$137)</f>
        <v>-6.6998387295219087E-3</v>
      </c>
      <c r="M138" s="88">
        <f>F138/SUM(F$136:F$137)</f>
        <v>0</v>
      </c>
    </row>
    <row r="142" spans="1:15" x14ac:dyDescent="0.25">
      <c r="B142" s="99"/>
      <c r="C142" s="99"/>
      <c r="D142" s="99"/>
      <c r="E142" s="99"/>
      <c r="F142" s="99"/>
      <c r="G142" s="99"/>
      <c r="H142" s="99"/>
      <c r="I142" s="99"/>
      <c r="J142" s="99"/>
      <c r="K142" s="99"/>
      <c r="L142" s="99"/>
      <c r="M142" s="99"/>
      <c r="N142" s="99"/>
      <c r="O142" s="99"/>
    </row>
    <row r="143" spans="1:15" x14ac:dyDescent="0.25">
      <c r="A143" s="45"/>
      <c r="B143" s="79"/>
      <c r="C143" s="79"/>
      <c r="D143" s="79"/>
      <c r="E143" s="79"/>
      <c r="F143" s="79"/>
      <c r="G143" s="79"/>
      <c r="H143" s="79"/>
      <c r="I143" s="79"/>
      <c r="J143" s="79"/>
      <c r="K143" s="79"/>
      <c r="L143" s="79"/>
      <c r="M143" s="79"/>
      <c r="N143" s="79"/>
      <c r="O143" s="79"/>
    </row>
    <row r="144" spans="1:15" x14ac:dyDescent="0.25">
      <c r="B144" s="64"/>
      <c r="C144" s="64"/>
      <c r="D144" s="64"/>
      <c r="E144" s="64"/>
      <c r="F144" s="64"/>
      <c r="G144" s="64"/>
      <c r="H144" s="64"/>
      <c r="I144" s="64"/>
      <c r="J144" s="64"/>
      <c r="K144" s="64"/>
      <c r="L144" s="64"/>
      <c r="M144" s="64"/>
      <c r="N144" s="64"/>
      <c r="O144" s="80"/>
    </row>
    <row r="145" spans="1:15" x14ac:dyDescent="0.25">
      <c r="B145" s="64"/>
      <c r="C145" s="64"/>
      <c r="D145" s="64"/>
      <c r="E145" s="64"/>
      <c r="F145" s="64"/>
      <c r="G145" s="64"/>
      <c r="H145" s="64"/>
      <c r="I145" s="64"/>
      <c r="J145" s="64"/>
      <c r="K145" s="64"/>
      <c r="L145" s="64"/>
      <c r="M145" s="64"/>
      <c r="N145" s="64"/>
      <c r="O145" s="80"/>
    </row>
    <row r="146" spans="1:15" x14ac:dyDescent="0.25">
      <c r="B146" s="64"/>
      <c r="C146" s="64"/>
      <c r="D146" s="64"/>
      <c r="E146" s="64"/>
      <c r="F146" s="64"/>
      <c r="G146" s="64"/>
      <c r="H146" s="64"/>
      <c r="I146" s="64"/>
      <c r="J146" s="64"/>
      <c r="K146" s="64"/>
      <c r="L146" s="64"/>
      <c r="M146" s="64"/>
      <c r="N146" s="64"/>
      <c r="O146" s="80"/>
    </row>
    <row r="147" spans="1:15" x14ac:dyDescent="0.25">
      <c r="B147" s="64"/>
      <c r="C147" s="64"/>
      <c r="D147" s="64"/>
      <c r="E147" s="64"/>
      <c r="F147" s="64"/>
      <c r="G147" s="64"/>
      <c r="H147" s="64"/>
      <c r="I147" s="64"/>
      <c r="J147" s="64"/>
      <c r="K147" s="64"/>
      <c r="L147" s="64"/>
      <c r="M147" s="64"/>
      <c r="N147" s="64"/>
      <c r="O147" s="80"/>
    </row>
    <row r="148" spans="1:15" x14ac:dyDescent="0.25">
      <c r="B148" s="64"/>
      <c r="C148" s="64"/>
      <c r="D148" s="64"/>
      <c r="E148" s="64"/>
      <c r="F148" s="64"/>
      <c r="G148" s="64"/>
      <c r="H148" s="64"/>
      <c r="I148" s="64"/>
      <c r="J148" s="64"/>
      <c r="K148" s="64"/>
      <c r="L148" s="64"/>
      <c r="M148" s="64"/>
      <c r="N148" s="64"/>
      <c r="O148" s="80"/>
    </row>
    <row r="149" spans="1:15" x14ac:dyDescent="0.25">
      <c r="B149" s="100"/>
      <c r="C149" s="100"/>
      <c r="D149" s="100"/>
      <c r="E149" s="100"/>
      <c r="F149" s="100"/>
      <c r="G149" s="100"/>
      <c r="H149" s="100"/>
      <c r="I149" s="100"/>
      <c r="J149" s="100"/>
      <c r="K149" s="100"/>
      <c r="L149" s="100"/>
      <c r="M149" s="100"/>
      <c r="N149" s="100"/>
      <c r="O149" s="100"/>
    </row>
    <row r="150" spans="1:15" x14ac:dyDescent="0.25">
      <c r="A150" s="45"/>
      <c r="B150" s="45"/>
      <c r="C150" s="45"/>
      <c r="D150" s="45"/>
      <c r="E150" s="45"/>
      <c r="F150" s="45"/>
      <c r="G150" s="45"/>
      <c r="H150" s="45"/>
      <c r="I150" s="45"/>
      <c r="J150" s="45"/>
      <c r="K150" s="45"/>
      <c r="L150" s="45"/>
      <c r="M150" s="45"/>
      <c r="N150" s="45"/>
      <c r="O150" s="45"/>
    </row>
    <row r="151" spans="1:15" x14ac:dyDescent="0.25">
      <c r="B151" s="64"/>
      <c r="C151" s="64"/>
      <c r="D151" s="64"/>
      <c r="E151" s="64"/>
      <c r="F151" s="64"/>
      <c r="G151" s="64"/>
      <c r="H151" s="64"/>
      <c r="I151" s="64"/>
      <c r="J151" s="64"/>
      <c r="K151" s="64"/>
      <c r="L151" s="64"/>
      <c r="M151" s="64"/>
      <c r="N151" s="64"/>
      <c r="O151" s="80"/>
    </row>
    <row r="152" spans="1:15" x14ac:dyDescent="0.25">
      <c r="B152" s="64"/>
      <c r="C152" s="64"/>
      <c r="D152" s="64"/>
      <c r="E152" s="64"/>
      <c r="F152" s="64"/>
      <c r="G152" s="64"/>
      <c r="H152" s="64"/>
      <c r="I152" s="64"/>
      <c r="J152" s="64"/>
      <c r="K152" s="64"/>
      <c r="L152" s="64"/>
      <c r="M152" s="64"/>
      <c r="N152" s="64"/>
      <c r="O152" s="80"/>
    </row>
    <row r="153" spans="1:15" x14ac:dyDescent="0.25">
      <c r="B153" s="64"/>
      <c r="C153" s="64"/>
      <c r="D153" s="64"/>
      <c r="E153" s="64"/>
      <c r="F153" s="64"/>
      <c r="G153" s="64"/>
      <c r="H153" s="64"/>
      <c r="I153" s="64"/>
      <c r="J153" s="64"/>
      <c r="K153" s="64"/>
      <c r="L153" s="64"/>
      <c r="M153" s="64"/>
      <c r="N153" s="64"/>
      <c r="O153" s="80"/>
    </row>
    <row r="154" spans="1:15" x14ac:dyDescent="0.25">
      <c r="B154" s="64"/>
      <c r="C154" s="64"/>
      <c r="D154" s="64"/>
      <c r="E154" s="64"/>
      <c r="F154" s="64"/>
      <c r="G154" s="64"/>
      <c r="H154" s="64"/>
      <c r="I154" s="64"/>
      <c r="J154" s="64"/>
      <c r="K154" s="64"/>
      <c r="L154" s="64"/>
      <c r="M154" s="64"/>
      <c r="N154" s="64"/>
      <c r="O154" s="80"/>
    </row>
    <row r="155" spans="1:15" x14ac:dyDescent="0.25">
      <c r="B155" s="64"/>
      <c r="C155" s="64"/>
      <c r="D155" s="64"/>
      <c r="E155" s="64"/>
      <c r="F155" s="64"/>
      <c r="G155" s="64"/>
      <c r="H155" s="64"/>
      <c r="I155" s="64"/>
      <c r="J155" s="64"/>
      <c r="K155" s="64"/>
      <c r="L155" s="64"/>
      <c r="M155" s="64"/>
      <c r="N155" s="64"/>
      <c r="O155" s="80"/>
    </row>
    <row r="157" spans="1:15" x14ac:dyDescent="0.25">
      <c r="B157" s="99"/>
      <c r="C157" s="99"/>
      <c r="D157" s="99"/>
      <c r="E157" s="99"/>
      <c r="F157" s="99"/>
      <c r="G157" s="99"/>
      <c r="H157" s="99"/>
      <c r="I157" s="99"/>
      <c r="J157" s="99"/>
      <c r="K157" s="99"/>
      <c r="L157" s="99"/>
      <c r="M157" s="99"/>
      <c r="N157" s="99"/>
      <c r="O157" s="99"/>
    </row>
    <row r="158" spans="1:15" x14ac:dyDescent="0.25">
      <c r="A158" s="45"/>
      <c r="B158" s="79"/>
      <c r="C158" s="79"/>
      <c r="D158" s="79"/>
      <c r="E158" s="79"/>
      <c r="F158" s="79"/>
      <c r="G158" s="79"/>
      <c r="H158" s="79"/>
      <c r="I158" s="79"/>
      <c r="J158" s="79"/>
      <c r="K158" s="79"/>
      <c r="L158" s="79"/>
      <c r="M158" s="79"/>
      <c r="N158" s="79"/>
      <c r="O158" s="79"/>
    </row>
    <row r="159" spans="1:15" x14ac:dyDescent="0.25">
      <c r="B159" s="64"/>
      <c r="C159" s="64"/>
      <c r="D159" s="64"/>
      <c r="E159" s="64"/>
      <c r="F159" s="64"/>
      <c r="G159" s="64"/>
      <c r="H159" s="64"/>
      <c r="I159" s="64"/>
      <c r="J159" s="64"/>
      <c r="K159" s="64"/>
      <c r="L159" s="64"/>
      <c r="M159" s="64"/>
      <c r="N159" s="64"/>
      <c r="O159" s="80"/>
    </row>
    <row r="160" spans="1:15" x14ac:dyDescent="0.25">
      <c r="B160" s="64"/>
      <c r="C160" s="64"/>
      <c r="D160" s="64"/>
      <c r="E160" s="64"/>
      <c r="F160" s="64"/>
      <c r="G160" s="64"/>
      <c r="H160" s="64"/>
      <c r="I160" s="64"/>
      <c r="J160" s="64"/>
      <c r="K160" s="64"/>
      <c r="L160" s="64"/>
      <c r="M160" s="64"/>
      <c r="N160" s="64"/>
      <c r="O160" s="80"/>
    </row>
    <row r="161" spans="1:15" x14ac:dyDescent="0.25">
      <c r="B161" s="64"/>
      <c r="C161" s="64"/>
      <c r="D161" s="64"/>
      <c r="E161" s="64"/>
      <c r="F161" s="64"/>
      <c r="G161" s="64"/>
      <c r="H161" s="64"/>
      <c r="I161" s="64"/>
      <c r="J161" s="64"/>
      <c r="K161" s="64"/>
      <c r="L161" s="64"/>
      <c r="M161" s="64"/>
      <c r="N161" s="64"/>
      <c r="O161" s="80"/>
    </row>
    <row r="162" spans="1:15" x14ac:dyDescent="0.25">
      <c r="B162" s="64"/>
      <c r="C162" s="64"/>
      <c r="D162" s="64"/>
      <c r="E162" s="64"/>
      <c r="F162" s="64"/>
      <c r="G162" s="64"/>
      <c r="H162" s="64"/>
      <c r="I162" s="64"/>
      <c r="J162" s="64"/>
      <c r="K162" s="64"/>
      <c r="L162" s="64"/>
      <c r="M162" s="64"/>
      <c r="N162" s="64"/>
      <c r="O162" s="80"/>
    </row>
    <row r="163" spans="1:15" x14ac:dyDescent="0.25">
      <c r="B163" s="64"/>
      <c r="C163" s="64"/>
      <c r="D163" s="64"/>
      <c r="E163" s="64"/>
      <c r="F163" s="64"/>
      <c r="G163" s="64"/>
      <c r="H163" s="64"/>
      <c r="I163" s="64"/>
      <c r="J163" s="64"/>
      <c r="K163" s="64"/>
      <c r="L163" s="64"/>
      <c r="M163" s="64"/>
      <c r="N163" s="64"/>
      <c r="O163" s="80"/>
    </row>
    <row r="164" spans="1:15" x14ac:dyDescent="0.25">
      <c r="B164" s="100"/>
      <c r="C164" s="100"/>
      <c r="D164" s="100"/>
      <c r="E164" s="100"/>
      <c r="F164" s="100"/>
      <c r="G164" s="100"/>
      <c r="H164" s="100"/>
      <c r="I164" s="100"/>
      <c r="J164" s="100"/>
      <c r="K164" s="100"/>
      <c r="L164" s="100"/>
      <c r="M164" s="100"/>
      <c r="N164" s="100"/>
      <c r="O164" s="100"/>
    </row>
    <row r="165" spans="1:15" x14ac:dyDescent="0.25">
      <c r="A165" s="45"/>
      <c r="B165" s="45"/>
      <c r="C165" s="45"/>
      <c r="D165" s="45"/>
      <c r="E165" s="45"/>
      <c r="F165" s="45"/>
      <c r="G165" s="45"/>
      <c r="H165" s="45"/>
      <c r="I165" s="45"/>
      <c r="J165" s="45"/>
      <c r="K165" s="45"/>
      <c r="L165" s="45"/>
      <c r="M165" s="45"/>
      <c r="N165" s="45"/>
      <c r="O165" s="45"/>
    </row>
    <row r="166" spans="1:15" x14ac:dyDescent="0.25">
      <c r="B166" s="64"/>
      <c r="C166" s="64"/>
      <c r="D166" s="64"/>
      <c r="E166" s="64"/>
      <c r="F166" s="64"/>
      <c r="G166" s="64"/>
      <c r="H166" s="64"/>
      <c r="I166" s="64"/>
      <c r="J166" s="64"/>
      <c r="K166" s="64"/>
      <c r="L166" s="64"/>
      <c r="M166" s="64"/>
      <c r="N166" s="64"/>
      <c r="O166" s="80"/>
    </row>
    <row r="167" spans="1:15" x14ac:dyDescent="0.25">
      <c r="B167" s="64"/>
      <c r="C167" s="64"/>
      <c r="D167" s="64"/>
      <c r="E167" s="64"/>
      <c r="F167" s="64"/>
      <c r="G167" s="64"/>
      <c r="H167" s="64"/>
      <c r="I167" s="64"/>
      <c r="J167" s="64"/>
      <c r="K167" s="64"/>
      <c r="L167" s="64"/>
      <c r="M167" s="64"/>
      <c r="N167" s="64"/>
      <c r="O167" s="80"/>
    </row>
    <row r="168" spans="1:15" x14ac:dyDescent="0.25">
      <c r="B168" s="64"/>
      <c r="C168" s="64"/>
      <c r="D168" s="64"/>
      <c r="E168" s="64"/>
      <c r="F168" s="64"/>
      <c r="G168" s="64"/>
      <c r="H168" s="64"/>
      <c r="I168" s="64"/>
      <c r="J168" s="64"/>
      <c r="K168" s="64"/>
      <c r="L168" s="64"/>
      <c r="M168" s="64"/>
      <c r="N168" s="64"/>
      <c r="O168" s="80"/>
    </row>
    <row r="169" spans="1:15" x14ac:dyDescent="0.25">
      <c r="B169" s="64"/>
      <c r="C169" s="64"/>
      <c r="D169" s="64"/>
      <c r="E169" s="64"/>
      <c r="F169" s="64"/>
      <c r="G169" s="64"/>
      <c r="H169" s="64"/>
      <c r="I169" s="64"/>
      <c r="J169" s="64"/>
      <c r="K169" s="64"/>
      <c r="L169" s="64"/>
      <c r="M169" s="64"/>
      <c r="N169" s="64"/>
      <c r="O169" s="80"/>
    </row>
    <row r="170" spans="1:15" x14ac:dyDescent="0.25">
      <c r="B170" s="64"/>
      <c r="C170" s="64"/>
      <c r="D170" s="64"/>
      <c r="E170" s="64"/>
      <c r="F170" s="64"/>
      <c r="G170" s="64"/>
      <c r="H170" s="64"/>
      <c r="I170" s="64"/>
      <c r="J170" s="64"/>
      <c r="K170" s="64"/>
      <c r="L170" s="64"/>
      <c r="M170" s="64"/>
      <c r="N170" s="64"/>
      <c r="O170" s="80"/>
    </row>
  </sheetData>
  <mergeCells count="4">
    <mergeCell ref="B142:O142"/>
    <mergeCell ref="B149:O149"/>
    <mergeCell ref="B157:O157"/>
    <mergeCell ref="B164:O16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9A8587-2682-4A94-B159-8EF0B93AF552}">
  <sheetPr codeName="Sheet7"/>
  <dimension ref="A1:AQ232"/>
  <sheetViews>
    <sheetView zoomScaleNormal="100" workbookViewId="0">
      <pane xSplit="1" ySplit="6" topLeftCell="B7" activePane="bottomRight" state="frozen"/>
      <selection pane="topRight" activeCell="B200" sqref="B200:H210"/>
      <selection pane="bottomLeft" activeCell="B200" sqref="B200:H210"/>
      <selection pane="bottomRight" activeCell="Y32" sqref="Y32"/>
    </sheetView>
  </sheetViews>
  <sheetFormatPr defaultColWidth="0" defaultRowHeight="15" zeroHeight="1" x14ac:dyDescent="0.25"/>
  <cols>
    <col min="1" max="1" width="27.28515625" customWidth="1"/>
    <col min="2" max="29" width="10.28515625" bestFit="1" customWidth="1"/>
    <col min="30" max="39" width="10.28515625" hidden="1" customWidth="1"/>
    <col min="40" max="43" width="0" hidden="1" customWidth="1"/>
    <col min="44" max="16384" width="9.28515625" hidden="1"/>
  </cols>
  <sheetData>
    <row r="1" spans="1:39" ht="18.75" x14ac:dyDescent="0.3">
      <c r="A1" s="51" t="s">
        <v>1</v>
      </c>
    </row>
    <row r="2" spans="1:39" x14ac:dyDescent="0.25">
      <c r="B2" s="3"/>
    </row>
    <row r="3" spans="1:39" x14ac:dyDescent="0.25">
      <c r="A3" s="48" t="s">
        <v>7</v>
      </c>
      <c r="B3" s="3"/>
    </row>
    <row r="4" spans="1:39" x14ac:dyDescent="0.25">
      <c r="A4" t="s">
        <v>98</v>
      </c>
      <c r="B4" t="s">
        <v>6</v>
      </c>
    </row>
    <row r="5" spans="1:39" x14ac:dyDescent="0.25">
      <c r="A5" t="s">
        <v>99</v>
      </c>
      <c r="B5" t="s">
        <v>100</v>
      </c>
    </row>
    <row r="6" spans="1:39" x14ac:dyDescent="0.25">
      <c r="A6" s="1" t="s">
        <v>101</v>
      </c>
      <c r="B6" s="1">
        <v>2023</v>
      </c>
      <c r="C6" s="1">
        <v>2024</v>
      </c>
      <c r="D6" s="1">
        <v>2025</v>
      </c>
      <c r="E6" s="1">
        <v>2026</v>
      </c>
      <c r="F6" s="1">
        <v>2027</v>
      </c>
      <c r="G6" s="1">
        <v>2028</v>
      </c>
      <c r="H6" s="1">
        <v>2029</v>
      </c>
      <c r="I6" s="1">
        <v>2030</v>
      </c>
      <c r="J6" s="1">
        <v>2031</v>
      </c>
      <c r="K6" s="1">
        <v>2032</v>
      </c>
      <c r="L6" s="1">
        <v>2033</v>
      </c>
      <c r="M6" s="1">
        <v>2034</v>
      </c>
      <c r="N6" s="1">
        <v>2035</v>
      </c>
      <c r="O6" s="1">
        <v>2036</v>
      </c>
      <c r="P6" s="1">
        <v>2037</v>
      </c>
      <c r="Q6" s="1">
        <v>2038</v>
      </c>
      <c r="R6" s="1">
        <v>2039</v>
      </c>
      <c r="S6" s="1">
        <v>2040</v>
      </c>
      <c r="T6" s="1">
        <v>2041</v>
      </c>
      <c r="U6" s="1">
        <v>2042</v>
      </c>
      <c r="V6" s="1">
        <v>2043</v>
      </c>
      <c r="W6" s="1">
        <v>2044</v>
      </c>
      <c r="X6" s="1">
        <v>2045</v>
      </c>
      <c r="Y6" s="1">
        <v>2046</v>
      </c>
      <c r="Z6" s="1">
        <v>2047</v>
      </c>
      <c r="AA6" s="1">
        <v>2048</v>
      </c>
      <c r="AB6" s="1">
        <v>2049</v>
      </c>
      <c r="AC6" s="1">
        <v>2050</v>
      </c>
      <c r="AD6" s="1">
        <v>2051</v>
      </c>
      <c r="AE6" s="1">
        <v>2052</v>
      </c>
      <c r="AF6" s="1">
        <v>2053</v>
      </c>
      <c r="AG6" s="1">
        <v>2054</v>
      </c>
      <c r="AH6" s="1">
        <v>2055</v>
      </c>
      <c r="AI6" s="1">
        <v>2056</v>
      </c>
      <c r="AJ6" s="1">
        <v>2057</v>
      </c>
      <c r="AK6" s="1">
        <v>2058</v>
      </c>
      <c r="AL6" s="1">
        <v>2059</v>
      </c>
      <c r="AM6" s="1">
        <v>2060</v>
      </c>
    </row>
    <row r="7" spans="1:39" s="49" customFormat="1" x14ac:dyDescent="0.25">
      <c r="A7" s="49" t="s">
        <v>102</v>
      </c>
      <c r="B7" s="50">
        <v>35.077854013073861</v>
      </c>
      <c r="C7" s="50">
        <v>33.087743244666868</v>
      </c>
      <c r="D7" s="50">
        <v>34.269824862515925</v>
      </c>
      <c r="E7" s="50">
        <v>34.260255708193228</v>
      </c>
      <c r="F7" s="50">
        <v>26.484490872770646</v>
      </c>
      <c r="G7" s="50">
        <v>26.455465277125921</v>
      </c>
      <c r="H7" s="50">
        <v>26.359219755917351</v>
      </c>
      <c r="I7" s="50">
        <v>26.231841998075026</v>
      </c>
      <c r="J7" s="50">
        <v>26.067275209839206</v>
      </c>
      <c r="K7" s="50">
        <v>25.83127706523485</v>
      </c>
      <c r="L7" s="50">
        <v>25.532380554978495</v>
      </c>
      <c r="M7" s="50">
        <v>25.138204687101759</v>
      </c>
      <c r="N7" s="50">
        <v>24.641991281028695</v>
      </c>
      <c r="O7" s="50">
        <v>24.058504391502641</v>
      </c>
      <c r="P7" s="50">
        <v>23.34743394927542</v>
      </c>
      <c r="Q7" s="50">
        <v>22.494634119918729</v>
      </c>
      <c r="R7" s="50">
        <v>21.501509135187199</v>
      </c>
      <c r="S7" s="50">
        <v>20.394517383537629</v>
      </c>
      <c r="T7" s="50">
        <v>19.214056808192634</v>
      </c>
      <c r="U7" s="50">
        <v>18.035653532945172</v>
      </c>
      <c r="V7" s="50">
        <v>16.909876389209629</v>
      </c>
      <c r="W7" s="50">
        <v>15.882463312778336</v>
      </c>
      <c r="X7" s="50">
        <v>14.992774904465584</v>
      </c>
      <c r="Y7" s="50">
        <v>14.2322174264909</v>
      </c>
      <c r="Z7" s="50">
        <v>13.603112989053843</v>
      </c>
      <c r="AA7" s="50">
        <v>13.095358846791182</v>
      </c>
      <c r="AB7" s="50">
        <v>12.697690886847013</v>
      </c>
      <c r="AC7" s="50">
        <v>12.390170173772733</v>
      </c>
      <c r="AD7" s="50">
        <v>12.156610512541491</v>
      </c>
      <c r="AE7" s="50">
        <v>11.979329928265816</v>
      </c>
      <c r="AF7" s="50">
        <v>11.845267602268253</v>
      </c>
      <c r="AG7" s="50">
        <v>11.743942361123381</v>
      </c>
      <c r="AH7" s="50">
        <v>11.667164779155959</v>
      </c>
      <c r="AI7" s="50">
        <v>11.608657818896814</v>
      </c>
      <c r="AJ7" s="50">
        <v>11.56367736473476</v>
      </c>
      <c r="AK7" s="50">
        <v>11.528674198622182</v>
      </c>
      <c r="AL7" s="50">
        <v>11.501012681024514</v>
      </c>
      <c r="AM7" s="50">
        <v>11.478746102480061</v>
      </c>
    </row>
    <row r="8" spans="1:39" s="49" customFormat="1" x14ac:dyDescent="0.25">
      <c r="A8" s="49" t="s">
        <v>103</v>
      </c>
      <c r="B8" s="50">
        <v>104.51571775977392</v>
      </c>
      <c r="C8" s="50">
        <v>80.661413969886723</v>
      </c>
      <c r="D8" s="50">
        <v>81.624763428886439</v>
      </c>
      <c r="E8" s="50">
        <v>75.154826672664711</v>
      </c>
      <c r="F8" s="50">
        <v>45.050642462922156</v>
      </c>
      <c r="G8" s="50">
        <v>45.159451807774261</v>
      </c>
      <c r="H8" s="50">
        <v>44.97406281054009</v>
      </c>
      <c r="I8" s="50">
        <v>44.605205518574472</v>
      </c>
      <c r="J8" s="50">
        <v>43.969031894254996</v>
      </c>
      <c r="K8" s="50">
        <v>42.920893886629294</v>
      </c>
      <c r="L8" s="50">
        <v>41.332274286199265</v>
      </c>
      <c r="M8" s="50">
        <v>39.015154071411104</v>
      </c>
      <c r="N8" s="50">
        <v>35.851926206781179</v>
      </c>
      <c r="O8" s="50">
        <v>31.881498807199097</v>
      </c>
      <c r="P8" s="50">
        <v>27.313913913430319</v>
      </c>
      <c r="Q8" s="50">
        <v>22.592876715630499</v>
      </c>
      <c r="R8" s="50">
        <v>18.200937577306878</v>
      </c>
      <c r="S8" s="50">
        <v>14.47303736064211</v>
      </c>
      <c r="T8" s="50">
        <v>11.521440749569715</v>
      </c>
      <c r="U8" s="50">
        <v>9.3115756082480274</v>
      </c>
      <c r="V8" s="50">
        <v>7.7219199575340518</v>
      </c>
      <c r="W8" s="50">
        <v>6.612207451743175</v>
      </c>
      <c r="X8" s="50">
        <v>5.8558054287165628</v>
      </c>
      <c r="Y8" s="50">
        <v>5.3436179447665308</v>
      </c>
      <c r="Z8" s="50">
        <v>4.9992422535555816</v>
      </c>
      <c r="AA8" s="50">
        <v>4.7677395167509999</v>
      </c>
      <c r="AB8" s="50">
        <v>4.6119264941180846</v>
      </c>
      <c r="AC8" s="50">
        <v>4.5057706404696436</v>
      </c>
      <c r="AD8" s="50">
        <v>4.4339129876458028</v>
      </c>
      <c r="AE8" s="50">
        <v>4.3838217623969822</v>
      </c>
      <c r="AF8" s="50">
        <v>4.3480975896164216</v>
      </c>
      <c r="AG8" s="50">
        <v>4.3219130390338272</v>
      </c>
      <c r="AH8" s="50">
        <v>4.3021383067853076</v>
      </c>
      <c r="AI8" s="50">
        <v>4.2867606827750748</v>
      </c>
      <c r="AJ8" s="50">
        <v>4.2744992168031324</v>
      </c>
      <c r="AK8" s="50">
        <v>4.2645470933846354</v>
      </c>
      <c r="AL8" s="50">
        <v>4.2563976809028174</v>
      </c>
      <c r="AM8" s="50">
        <v>4.2497265183395028</v>
      </c>
    </row>
    <row r="9" spans="1:39" s="49" customFormat="1" x14ac:dyDescent="0.25">
      <c r="A9" s="49" t="s">
        <v>104</v>
      </c>
      <c r="B9" s="50">
        <v>7.8128853369990399</v>
      </c>
      <c r="C9" s="50">
        <v>7.8825522239057575</v>
      </c>
      <c r="D9" s="50">
        <v>7.9761049784920033</v>
      </c>
      <c r="E9" s="50">
        <v>8.0774219850562705</v>
      </c>
      <c r="F9" s="50">
        <v>8.151081612711474</v>
      </c>
      <c r="G9" s="50">
        <v>8.1987880410802276</v>
      </c>
      <c r="H9" s="50">
        <v>8.2427280628801221</v>
      </c>
      <c r="I9" s="50">
        <v>8.2801085367680827</v>
      </c>
      <c r="J9" s="50">
        <v>8.3120533098935425</v>
      </c>
      <c r="K9" s="50">
        <v>8.3404446967372774</v>
      </c>
      <c r="L9" s="50">
        <v>8.3657034465756848</v>
      </c>
      <c r="M9" s="50">
        <v>8.3896027561085553</v>
      </c>
      <c r="N9" s="50">
        <v>8.4117688556963994</v>
      </c>
      <c r="O9" s="50">
        <v>8.4305777386649368</v>
      </c>
      <c r="P9" s="50">
        <v>8.4467693664482155</v>
      </c>
      <c r="Q9" s="50">
        <v>8.4593722887315987</v>
      </c>
      <c r="R9" s="50">
        <v>8.4672619128811206</v>
      </c>
      <c r="S9" s="50">
        <v>8.4747282434078741</v>
      </c>
      <c r="T9" s="50">
        <v>8.4808233833563573</v>
      </c>
      <c r="U9" s="50">
        <v>8.482403964528153</v>
      </c>
      <c r="V9" s="50">
        <v>8.4833360173902772</v>
      </c>
      <c r="W9" s="50">
        <v>8.4856014979485028</v>
      </c>
      <c r="X9" s="50">
        <v>8.4889235789362321</v>
      </c>
      <c r="Y9" s="50">
        <v>8.4967057633052221</v>
      </c>
      <c r="Z9" s="50">
        <v>8.5106716124546686</v>
      </c>
      <c r="AA9" s="50">
        <v>8.5325480092853763</v>
      </c>
      <c r="AB9" s="50">
        <v>8.559228792727648</v>
      </c>
      <c r="AC9" s="50">
        <v>8.5876056464582557</v>
      </c>
      <c r="AD9" s="50">
        <v>8.6237638964588523</v>
      </c>
      <c r="AE9" s="50">
        <v>8.6657579276738712</v>
      </c>
      <c r="AF9" s="50">
        <v>8.7094587516500734</v>
      </c>
      <c r="AG9" s="50">
        <v>8.7532056167582368</v>
      </c>
      <c r="AH9" s="50">
        <v>8.7958844558060623</v>
      </c>
      <c r="AI9" s="50">
        <v>8.8367738269058211</v>
      </c>
      <c r="AJ9" s="50">
        <v>8.8755104875541608</v>
      </c>
      <c r="AK9" s="50">
        <v>8.9119502123096712</v>
      </c>
      <c r="AL9" s="50">
        <v>8.9460828573913105</v>
      </c>
      <c r="AM9" s="50">
        <v>8.9779623231442738</v>
      </c>
    </row>
    <row r="10" spans="1:39" s="49" customFormat="1" x14ac:dyDescent="0.25">
      <c r="A10" s="49" t="s">
        <v>105</v>
      </c>
      <c r="B10" s="50">
        <v>30.810859577339347</v>
      </c>
      <c r="C10" s="50">
        <v>31.373905708816512</v>
      </c>
      <c r="D10" s="50">
        <v>32.027726504440857</v>
      </c>
      <c r="E10" s="50">
        <v>32.527881794178256</v>
      </c>
      <c r="F10" s="50">
        <v>32.884112499208989</v>
      </c>
      <c r="G10" s="50">
        <v>33.117821971894216</v>
      </c>
      <c r="H10" s="50">
        <v>33.330298170266623</v>
      </c>
      <c r="I10" s="50">
        <v>33.524872807508665</v>
      </c>
      <c r="J10" s="50">
        <v>33.7327786488014</v>
      </c>
      <c r="K10" s="50">
        <v>34.01486689199448</v>
      </c>
      <c r="L10" s="50">
        <v>34.450123520051918</v>
      </c>
      <c r="M10" s="50">
        <v>35.133615742172026</v>
      </c>
      <c r="N10" s="50">
        <v>36.126026523502397</v>
      </c>
      <c r="O10" s="50">
        <v>37.456411430419408</v>
      </c>
      <c r="P10" s="50">
        <v>39.129380523517227</v>
      </c>
      <c r="Q10" s="50">
        <v>41.084279840716867</v>
      </c>
      <c r="R10" s="50">
        <v>43.196026852884295</v>
      </c>
      <c r="S10" s="50">
        <v>45.320676418628516</v>
      </c>
      <c r="T10" s="50">
        <v>47.295775713918829</v>
      </c>
      <c r="U10" s="50">
        <v>49.020376952799658</v>
      </c>
      <c r="V10" s="50">
        <v>50.465010452538316</v>
      </c>
      <c r="W10" s="50">
        <v>51.649517177133418</v>
      </c>
      <c r="X10" s="50">
        <v>52.631556709909439</v>
      </c>
      <c r="Y10" s="50">
        <v>53.423611685722619</v>
      </c>
      <c r="Z10" s="50">
        <v>54.072121698874945</v>
      </c>
      <c r="AA10" s="50">
        <v>54.614624433205847</v>
      </c>
      <c r="AB10" s="50">
        <v>55.006451139561143</v>
      </c>
      <c r="AC10" s="50">
        <v>55.307164899087788</v>
      </c>
      <c r="AD10" s="50">
        <v>55.590275099348119</v>
      </c>
      <c r="AE10" s="50">
        <v>55.827690407461226</v>
      </c>
      <c r="AF10" s="50">
        <v>56.035293778546738</v>
      </c>
      <c r="AG10" s="50">
        <v>56.218254854942117</v>
      </c>
      <c r="AH10" s="50">
        <v>56.380822196659096</v>
      </c>
      <c r="AI10" s="50">
        <v>56.526121348348163</v>
      </c>
      <c r="AJ10" s="50">
        <v>56.656738738439941</v>
      </c>
      <c r="AK10" s="50">
        <v>56.774737375414034</v>
      </c>
      <c r="AL10" s="50">
        <v>56.881769539802832</v>
      </c>
      <c r="AM10" s="50">
        <v>56.979107041658651</v>
      </c>
    </row>
    <row r="11" spans="1:39" s="49" customFormat="1" x14ac:dyDescent="0.25">
      <c r="A11" s="49" t="s">
        <v>106</v>
      </c>
      <c r="B11" s="50">
        <v>139.39848347148993</v>
      </c>
      <c r="C11" s="50">
        <v>139.1616151998218</v>
      </c>
      <c r="D11" s="50">
        <v>142.31413098203728</v>
      </c>
      <c r="E11" s="50">
        <v>143.19471617042868</v>
      </c>
      <c r="F11" s="50">
        <v>145.49545979891448</v>
      </c>
      <c r="G11" s="50">
        <v>146.3588940947607</v>
      </c>
      <c r="H11" s="50">
        <v>148.23483988741103</v>
      </c>
      <c r="I11" s="50">
        <v>149.60024510691531</v>
      </c>
      <c r="J11" s="50">
        <v>151.8418356251652</v>
      </c>
      <c r="K11" s="50">
        <v>153.68053191475934</v>
      </c>
      <c r="L11" s="50">
        <v>156.51468323904814</v>
      </c>
      <c r="M11" s="50">
        <v>159.06313307584512</v>
      </c>
      <c r="N11" s="50">
        <v>162.69506148188566</v>
      </c>
      <c r="O11" s="50">
        <v>166.10810910358421</v>
      </c>
      <c r="P11" s="50">
        <v>169.8157362283319</v>
      </c>
      <c r="Q11" s="50">
        <v>173.58219922846183</v>
      </c>
      <c r="R11" s="50">
        <v>177.15809244913373</v>
      </c>
      <c r="S11" s="50">
        <v>180.44682613463797</v>
      </c>
      <c r="T11" s="50">
        <v>183.39466109614526</v>
      </c>
      <c r="U11" s="50">
        <v>186.04771474522153</v>
      </c>
      <c r="V11" s="50">
        <v>188.47464315948562</v>
      </c>
      <c r="W11" s="50">
        <v>190.7181397353996</v>
      </c>
      <c r="X11" s="50">
        <v>193.51233107764025</v>
      </c>
      <c r="Y11" s="50">
        <v>195.48591659234779</v>
      </c>
      <c r="Z11" s="50">
        <v>197.33150587351759</v>
      </c>
      <c r="AA11" s="50">
        <v>199.06704128679033</v>
      </c>
      <c r="AB11" s="50">
        <v>200.58293640727672</v>
      </c>
      <c r="AC11" s="93">
        <v>202.03822165065438</v>
      </c>
      <c r="AD11" s="50">
        <v>203.44513561270239</v>
      </c>
      <c r="AE11" s="50">
        <v>204.79886676084766</v>
      </c>
      <c r="AF11" s="50">
        <v>206.77455137651083</v>
      </c>
      <c r="AG11" s="50">
        <v>208.04772188928254</v>
      </c>
      <c r="AH11" s="50">
        <v>209.28579448823382</v>
      </c>
      <c r="AI11" s="50">
        <v>210.48841260160967</v>
      </c>
      <c r="AJ11" s="50">
        <v>211.65703160851757</v>
      </c>
      <c r="AK11" s="50">
        <v>212.79304776597203</v>
      </c>
      <c r="AL11" s="50">
        <v>213.89794677036514</v>
      </c>
      <c r="AM11" s="50">
        <v>214.97224679254344</v>
      </c>
    </row>
    <row r="12" spans="1:39" s="49" customFormat="1" x14ac:dyDescent="0.25">
      <c r="A12" s="49" t="s">
        <v>107</v>
      </c>
      <c r="B12" s="50">
        <v>296.73214136507249</v>
      </c>
      <c r="C12" s="50">
        <v>308.6850248428475</v>
      </c>
      <c r="D12" s="50">
        <v>309.21543791601738</v>
      </c>
      <c r="E12" s="50">
        <v>311.04817238939262</v>
      </c>
      <c r="F12" s="50">
        <v>312.61342156713488</v>
      </c>
      <c r="G12" s="50">
        <v>313.82150045676076</v>
      </c>
      <c r="H12" s="50">
        <v>314.96606499534346</v>
      </c>
      <c r="I12" s="50">
        <v>315.95752944139906</v>
      </c>
      <c r="J12" s="50">
        <v>316.77677531769746</v>
      </c>
      <c r="K12" s="50">
        <v>317.38399720036756</v>
      </c>
      <c r="L12" s="50">
        <v>317.77635158889541</v>
      </c>
      <c r="M12" s="50">
        <v>317.91821202888752</v>
      </c>
      <c r="N12" s="50">
        <v>317.75760972033862</v>
      </c>
      <c r="O12" s="50">
        <v>317.14874510642227</v>
      </c>
      <c r="P12" s="50">
        <v>316.09460994881931</v>
      </c>
      <c r="Q12" s="50">
        <v>314.51150552572756</v>
      </c>
      <c r="R12" s="50">
        <v>312.30337247150612</v>
      </c>
      <c r="S12" s="50">
        <v>309.43375908187528</v>
      </c>
      <c r="T12" s="50">
        <v>305.83120594187568</v>
      </c>
      <c r="U12" s="50">
        <v>301.45333198756134</v>
      </c>
      <c r="V12" s="50">
        <v>296.32216551127669</v>
      </c>
      <c r="W12" s="50">
        <v>290.48245255160521</v>
      </c>
      <c r="X12" s="50">
        <v>283.98801724840462</v>
      </c>
      <c r="Y12" s="50">
        <v>276.97638870431342</v>
      </c>
      <c r="Z12" s="50">
        <v>269.68176944368082</v>
      </c>
      <c r="AA12" s="50">
        <v>262.3987642660577</v>
      </c>
      <c r="AB12" s="50">
        <v>256.06134500221077</v>
      </c>
      <c r="AC12" s="93">
        <v>250.14102351173821</v>
      </c>
      <c r="AD12" s="50">
        <v>244.67355238717639</v>
      </c>
      <c r="AE12" s="50">
        <v>239.78023290444636</v>
      </c>
      <c r="AF12" s="50">
        <v>235.37360172726378</v>
      </c>
      <c r="AG12" s="50">
        <v>231.37768623703872</v>
      </c>
      <c r="AH12" s="50">
        <v>227.7253656203693</v>
      </c>
      <c r="AI12" s="50">
        <v>224.3611912275733</v>
      </c>
      <c r="AJ12" s="50">
        <v>221.24435461571574</v>
      </c>
      <c r="AK12" s="50">
        <v>218.34518748295991</v>
      </c>
      <c r="AL12" s="50">
        <v>215.64212680101934</v>
      </c>
      <c r="AM12" s="50">
        <v>213.11866725133228</v>
      </c>
    </row>
    <row r="13" spans="1:39" s="49" customFormat="1" x14ac:dyDescent="0.25">
      <c r="A13" s="49" t="s">
        <v>108</v>
      </c>
      <c r="B13" s="50">
        <v>0</v>
      </c>
      <c r="C13" s="50">
        <v>0</v>
      </c>
      <c r="D13" s="50">
        <v>0</v>
      </c>
      <c r="E13" s="50">
        <v>0</v>
      </c>
      <c r="F13" s="50">
        <v>0</v>
      </c>
      <c r="G13" s="50">
        <v>0</v>
      </c>
      <c r="H13" s="50">
        <v>0</v>
      </c>
      <c r="I13" s="50">
        <v>0</v>
      </c>
      <c r="J13" s="50">
        <v>0</v>
      </c>
      <c r="K13" s="50">
        <v>0</v>
      </c>
      <c r="L13" s="50">
        <v>0</v>
      </c>
      <c r="M13" s="50">
        <v>0</v>
      </c>
      <c r="N13" s="50">
        <v>0</v>
      </c>
      <c r="O13" s="50">
        <v>0.13005550381430814</v>
      </c>
      <c r="P13" s="50">
        <v>0.3271900223885163</v>
      </c>
      <c r="Q13" s="50">
        <v>0.6229841857715348</v>
      </c>
      <c r="R13" s="50">
        <v>1.0619898036856497</v>
      </c>
      <c r="S13" s="50">
        <v>1.7051562478976057</v>
      </c>
      <c r="T13" s="50">
        <v>2.6317931104804235</v>
      </c>
      <c r="U13" s="50">
        <v>3.9371485864072815</v>
      </c>
      <c r="V13" s="50">
        <v>5.7198809372326869</v>
      </c>
      <c r="W13" s="50">
        <v>8.0550944268715252</v>
      </c>
      <c r="X13" s="50">
        <v>10.954104637346505</v>
      </c>
      <c r="Y13" s="50">
        <v>14.325842078344714</v>
      </c>
      <c r="Z13" s="50">
        <v>17.967842814095185</v>
      </c>
      <c r="AA13" s="50">
        <v>21.608101185307262</v>
      </c>
      <c r="AB13" s="50">
        <v>24.984996596888944</v>
      </c>
      <c r="AC13" s="93">
        <v>27.920131257780721</v>
      </c>
      <c r="AD13" s="50">
        <v>30.110124431111743</v>
      </c>
      <c r="AE13" s="50">
        <v>31.790871646801385</v>
      </c>
      <c r="AF13" s="50">
        <v>33.044853264846779</v>
      </c>
      <c r="AG13" s="50">
        <v>33.966011478091417</v>
      </c>
      <c r="AH13" s="50">
        <v>34.639591932781236</v>
      </c>
      <c r="AI13" s="50">
        <v>35.134640997794968</v>
      </c>
      <c r="AJ13" s="50">
        <v>35.503534054859209</v>
      </c>
      <c r="AK13" s="50">
        <v>35.784413553987569</v>
      </c>
      <c r="AL13" s="50">
        <v>36.004330797562773</v>
      </c>
      <c r="AM13" s="50">
        <v>36.182135791426234</v>
      </c>
    </row>
    <row r="14" spans="1:39" x14ac:dyDescent="0.25"/>
    <row r="15" spans="1:39" x14ac:dyDescent="0.25">
      <c r="A15" s="49" t="s">
        <v>109</v>
      </c>
      <c r="B15" s="10">
        <f>(B7+B8+B12)/SUM(B7:B13)</f>
        <v>0.71022572657395866</v>
      </c>
      <c r="C15" s="10">
        <f>(C7+C8+C12)/SUM(C7:C13)</f>
        <v>0.70305832824719705</v>
      </c>
      <c r="D15" s="88">
        <f>(D7+D8+D12)/SUM(D7:D13)</f>
        <v>0.69985254900181859</v>
      </c>
      <c r="E15" s="10">
        <f t="shared" ref="E15:AM15" si="0">(E7+E8+E12)/SUM(E7:E13)</f>
        <v>0.69582791534888877</v>
      </c>
      <c r="F15" s="10">
        <f t="shared" si="0"/>
        <v>0.67314272006054343</v>
      </c>
      <c r="G15" s="10">
        <f t="shared" si="0"/>
        <v>0.67253254204237878</v>
      </c>
      <c r="H15" s="10">
        <f t="shared" si="0"/>
        <v>0.67053377980229589</v>
      </c>
      <c r="I15" s="10">
        <f t="shared" si="0"/>
        <v>0.66896352208594834</v>
      </c>
      <c r="J15" s="10">
        <f t="shared" si="0"/>
        <v>0.66611546228154372</v>
      </c>
      <c r="K15" s="10">
        <f t="shared" si="0"/>
        <v>0.66326817576482833</v>
      </c>
      <c r="L15" s="10">
        <f t="shared" si="0"/>
        <v>0.65866398526761061</v>
      </c>
      <c r="M15" s="10">
        <f t="shared" si="0"/>
        <v>0.65349592671925616</v>
      </c>
      <c r="N15" s="10">
        <f t="shared" si="0"/>
        <v>0.64604887423166646</v>
      </c>
      <c r="O15" s="10">
        <f t="shared" si="0"/>
        <v>0.63752543638838155</v>
      </c>
      <c r="P15" s="10">
        <f t="shared" si="0"/>
        <v>0.62749636255893959</v>
      </c>
      <c r="Q15" s="10">
        <f t="shared" si="0"/>
        <v>0.61644011405370547</v>
      </c>
      <c r="R15" s="10">
        <f t="shared" si="0"/>
        <v>0.6049361718877253</v>
      </c>
      <c r="S15" s="10">
        <f t="shared" si="0"/>
        <v>0.59336852165192688</v>
      </c>
      <c r="T15" s="10">
        <f t="shared" si="0"/>
        <v>0.58192306831486573</v>
      </c>
      <c r="U15" s="10">
        <f t="shared" si="0"/>
        <v>0.57054882966631582</v>
      </c>
      <c r="V15" s="10">
        <f t="shared" si="0"/>
        <v>0.55905893175283428</v>
      </c>
      <c r="W15" s="10">
        <f t="shared" si="0"/>
        <v>0.54727237596803646</v>
      </c>
      <c r="X15" s="10">
        <f t="shared" si="0"/>
        <v>0.53440398286796498</v>
      </c>
      <c r="Y15" s="10">
        <f t="shared" si="0"/>
        <v>0.52183779135489139</v>
      </c>
      <c r="Z15" s="10">
        <f t="shared" si="0"/>
        <v>0.50918633208955455</v>
      </c>
      <c r="AA15" s="10">
        <f t="shared" si="0"/>
        <v>0.49684404169915752</v>
      </c>
      <c r="AB15" s="10">
        <f t="shared" si="0"/>
        <v>0.48598886902891247</v>
      </c>
      <c r="AC15" s="88">
        <f>(AC7+AC8+AC12)/SUM(AC7:AC13)</f>
        <v>0.47609499640638991</v>
      </c>
      <c r="AD15" s="10">
        <f t="shared" si="0"/>
        <v>0.4673496925321986</v>
      </c>
      <c r="AE15" s="10">
        <f t="shared" si="0"/>
        <v>0.45967546734196907</v>
      </c>
      <c r="AF15" s="10">
        <f t="shared" si="0"/>
        <v>0.45235189332456571</v>
      </c>
      <c r="AG15" s="10">
        <f t="shared" si="0"/>
        <v>0.44630360189508356</v>
      </c>
      <c r="AH15" s="10">
        <f t="shared" si="0"/>
        <v>0.44083953734046566</v>
      </c>
      <c r="AI15" s="10">
        <f t="shared" si="0"/>
        <v>0.43584553845282203</v>
      </c>
      <c r="AJ15" s="10">
        <f t="shared" si="0"/>
        <v>0.4312352907143604</v>
      </c>
      <c r="AK15" s="10">
        <f t="shared" si="0"/>
        <v>0.42694623774978474</v>
      </c>
      <c r="AL15" s="10">
        <f t="shared" si="0"/>
        <v>0.42293363176152193</v>
      </c>
      <c r="AM15" s="10">
        <f t="shared" si="0"/>
        <v>0.41916574498604864</v>
      </c>
    </row>
    <row r="16" spans="1:39" x14ac:dyDescent="0.25">
      <c r="A16" s="49" t="s">
        <v>110</v>
      </c>
      <c r="B16" s="10">
        <f>B11/SUM(B7:B13)</f>
        <v>0.22690477830159905</v>
      </c>
      <c r="C16" s="10">
        <f t="shared" ref="C16:AM16" si="1">C11/SUM(C7:C13)</f>
        <v>0.23160704482307246</v>
      </c>
      <c r="D16" s="88">
        <f>D11/SUM(D7:D13)</f>
        <v>0.23428971604203275</v>
      </c>
      <c r="E16" s="10">
        <f t="shared" si="1"/>
        <v>0.23697405114815528</v>
      </c>
      <c r="F16" s="10">
        <f t="shared" si="1"/>
        <v>0.25495139397381034</v>
      </c>
      <c r="G16" s="10">
        <f t="shared" si="1"/>
        <v>0.25537576268444201</v>
      </c>
      <c r="H16" s="10">
        <f t="shared" si="1"/>
        <v>0.25730425928869122</v>
      </c>
      <c r="I16" s="10">
        <f t="shared" si="1"/>
        <v>0.25873451396010011</v>
      </c>
      <c r="J16" s="10">
        <f t="shared" si="1"/>
        <v>0.26148080074718022</v>
      </c>
      <c r="K16" s="10">
        <f t="shared" si="1"/>
        <v>0.26397787739346168</v>
      </c>
      <c r="L16" s="10">
        <f t="shared" si="1"/>
        <v>0.26801766658197107</v>
      </c>
      <c r="M16" s="10">
        <f t="shared" si="1"/>
        <v>0.27206187924960273</v>
      </c>
      <c r="N16" s="10">
        <f t="shared" si="1"/>
        <v>0.27788112870085901</v>
      </c>
      <c r="O16" s="10">
        <f t="shared" si="1"/>
        <v>0.28384170046667956</v>
      </c>
      <c r="P16" s="10">
        <f t="shared" si="1"/>
        <v>0.29054403757854391</v>
      </c>
      <c r="Q16" s="10">
        <f t="shared" si="1"/>
        <v>0.29756207837505255</v>
      </c>
      <c r="R16" s="10">
        <f t="shared" si="1"/>
        <v>0.30445331419106803</v>
      </c>
      <c r="S16" s="10">
        <f t="shared" si="1"/>
        <v>0.31098187012549749</v>
      </c>
      <c r="T16" s="10">
        <f t="shared" si="1"/>
        <v>0.31708895380302693</v>
      </c>
      <c r="U16" s="10">
        <f t="shared" si="1"/>
        <v>0.32283797067004349</v>
      </c>
      <c r="V16" s="10">
        <f t="shared" si="1"/>
        <v>0.32829765383563092</v>
      </c>
      <c r="W16" s="10">
        <f t="shared" si="1"/>
        <v>0.33349009143959379</v>
      </c>
      <c r="X16" s="10">
        <f t="shared" si="1"/>
        <v>0.33924325780561004</v>
      </c>
      <c r="Y16" s="10">
        <f t="shared" si="1"/>
        <v>0.34399316772462113</v>
      </c>
      <c r="Z16" s="10">
        <f t="shared" si="1"/>
        <v>0.34853985036735957</v>
      </c>
      <c r="AA16" s="10">
        <f t="shared" si="1"/>
        <v>0.35290307583781855</v>
      </c>
      <c r="AB16" s="10">
        <f t="shared" si="1"/>
        <v>0.35658898648655446</v>
      </c>
      <c r="AC16" s="88">
        <f>AC11/SUM(AC7:AC13)</f>
        <v>0.36021000558297328</v>
      </c>
      <c r="AD16" s="10">
        <f t="shared" si="1"/>
        <v>0.36392305851019052</v>
      </c>
      <c r="AE16" s="10">
        <f t="shared" si="1"/>
        <v>0.36753248551864348</v>
      </c>
      <c r="AF16" s="10">
        <f t="shared" si="1"/>
        <v>0.37180898967774134</v>
      </c>
      <c r="AG16" s="10">
        <f t="shared" si="1"/>
        <v>0.37524700394643784</v>
      </c>
      <c r="AH16" s="10">
        <f t="shared" si="1"/>
        <v>0.37859446537713948</v>
      </c>
      <c r="AI16" s="10">
        <f t="shared" si="1"/>
        <v>0.3818435448323953</v>
      </c>
      <c r="AJ16" s="10">
        <f t="shared" si="1"/>
        <v>0.38498821948841655</v>
      </c>
      <c r="AK16" s="10">
        <f t="shared" si="1"/>
        <v>0.38802344151193996</v>
      </c>
      <c r="AL16" s="10">
        <f t="shared" si="1"/>
        <v>0.39094561969767438</v>
      </c>
      <c r="AM16" s="10">
        <f t="shared" si="1"/>
        <v>0.39375192553624067</v>
      </c>
    </row>
    <row r="17" spans="1:39" x14ac:dyDescent="0.25">
      <c r="A17" s="49" t="s">
        <v>111</v>
      </c>
      <c r="B17" s="10">
        <f>B10/SUM(B7:B13)</f>
        <v>5.015213284660823E-2</v>
      </c>
      <c r="C17" s="10">
        <f t="shared" ref="C17:AM17" si="2">C10/SUM(C7:C13)</f>
        <v>5.2215674382212973E-2</v>
      </c>
      <c r="D17" s="88">
        <f>D10/SUM(D7:D13)</f>
        <v>5.2726787539773196E-2</v>
      </c>
      <c r="E17" s="10">
        <f t="shared" si="2"/>
        <v>5.3830644944052694E-2</v>
      </c>
      <c r="F17" s="10">
        <f t="shared" si="2"/>
        <v>5.76227624755579E-2</v>
      </c>
      <c r="G17" s="10">
        <f t="shared" si="2"/>
        <v>5.7785958939018896E-2</v>
      </c>
      <c r="H17" s="10">
        <f t="shared" si="2"/>
        <v>5.7854332281705383E-2</v>
      </c>
      <c r="I17" s="10">
        <f t="shared" si="2"/>
        <v>5.7981466977048229E-2</v>
      </c>
      <c r="J17" s="10">
        <f t="shared" si="2"/>
        <v>5.8089879750203244E-2</v>
      </c>
      <c r="K17" s="10">
        <f t="shared" si="2"/>
        <v>5.8427520064481805E-2</v>
      </c>
      <c r="L17" s="10">
        <f t="shared" si="2"/>
        <v>5.8992814784047276E-2</v>
      </c>
      <c r="M17" s="10">
        <f t="shared" si="2"/>
        <v>6.0092601841880089E-2</v>
      </c>
      <c r="N17" s="10">
        <f t="shared" si="2"/>
        <v>6.1702801144616924E-2</v>
      </c>
      <c r="O17" s="10">
        <f t="shared" si="2"/>
        <v>6.4004650773310218E-2</v>
      </c>
      <c r="P17" s="10">
        <f t="shared" si="2"/>
        <v>6.6947907524680703E-2</v>
      </c>
      <c r="Q17" s="10">
        <f t="shared" si="2"/>
        <v>7.042844112060001E-2</v>
      </c>
      <c r="R17" s="10">
        <f t="shared" si="2"/>
        <v>7.4234111202247252E-2</v>
      </c>
      <c r="S17" s="10">
        <f t="shared" si="2"/>
        <v>7.8105606011056414E-2</v>
      </c>
      <c r="T17" s="10">
        <f t="shared" si="2"/>
        <v>8.1774289124844926E-2</v>
      </c>
      <c r="U17" s="10">
        <f t="shared" si="2"/>
        <v>8.506225963911701E-2</v>
      </c>
      <c r="V17" s="10">
        <f t="shared" si="2"/>
        <v>8.7903307599524708E-2</v>
      </c>
      <c r="W17" s="10">
        <f t="shared" si="2"/>
        <v>9.0314441143932778E-2</v>
      </c>
      <c r="X17" s="10">
        <f t="shared" si="2"/>
        <v>9.2267509063733613E-2</v>
      </c>
      <c r="Y17" s="10">
        <f t="shared" si="2"/>
        <v>9.4008600391324484E-2</v>
      </c>
      <c r="Z17" s="10">
        <f t="shared" si="2"/>
        <v>9.5505728406346441E-2</v>
      </c>
      <c r="AA17" s="10">
        <f t="shared" si="2"/>
        <v>9.6819990007479859E-2</v>
      </c>
      <c r="AB17" s="10">
        <f t="shared" si="2"/>
        <v>9.7788451068695728E-2</v>
      </c>
      <c r="AC17" s="88">
        <f>AC10/SUM(AC7:AC13)</f>
        <v>9.8606065794453648E-2</v>
      </c>
      <c r="AD17" s="10">
        <f t="shared" si="2"/>
        <v>9.9439993375366451E-2</v>
      </c>
      <c r="AE17" s="10">
        <f t="shared" si="2"/>
        <v>0.10018849293819515</v>
      </c>
      <c r="AF17" s="10">
        <f t="shared" si="2"/>
        <v>0.1007591399783041</v>
      </c>
      <c r="AG17" s="10">
        <f t="shared" si="2"/>
        <v>0.10139852294388929</v>
      </c>
      <c r="AH17" s="10">
        <f t="shared" si="2"/>
        <v>0.10199195453883404</v>
      </c>
      <c r="AI17" s="10">
        <f t="shared" si="2"/>
        <v>0.10254310099307737</v>
      </c>
      <c r="AJ17" s="10">
        <f t="shared" si="2"/>
        <v>0.10305434600101714</v>
      </c>
      <c r="AK17" s="10">
        <f t="shared" si="2"/>
        <v>0.10352748465529309</v>
      </c>
      <c r="AL17" s="10">
        <f t="shared" si="2"/>
        <v>0.10396396495620534</v>
      </c>
      <c r="AM17" s="10">
        <f t="shared" si="2"/>
        <v>0.10436525387688728</v>
      </c>
    </row>
    <row r="18" spans="1:39" x14ac:dyDescent="0.25"/>
    <row r="19" spans="1:39" x14ac:dyDescent="0.25"/>
    <row r="20" spans="1:39" x14ac:dyDescent="0.25"/>
    <row r="21" spans="1:39" x14ac:dyDescent="0.25"/>
    <row r="22" spans="1:39" x14ac:dyDescent="0.25">
      <c r="AC22" s="49"/>
    </row>
    <row r="23" spans="1:39" x14ac:dyDescent="0.25"/>
    <row r="24" spans="1:39" x14ac:dyDescent="0.25"/>
    <row r="25" spans="1:39" x14ac:dyDescent="0.25"/>
    <row r="26" spans="1:39" x14ac:dyDescent="0.25"/>
    <row r="27" spans="1:39" x14ac:dyDescent="0.25"/>
    <row r="28" spans="1:39" x14ac:dyDescent="0.25"/>
    <row r="29" spans="1:39" x14ac:dyDescent="0.25"/>
    <row r="30" spans="1:39" x14ac:dyDescent="0.25"/>
    <row r="31" spans="1:39" x14ac:dyDescent="0.25"/>
    <row r="32" spans="1:39" x14ac:dyDescent="0.25"/>
    <row r="33" spans="1:39" x14ac:dyDescent="0.25">
      <c r="A33" s="48" t="s">
        <v>13</v>
      </c>
      <c r="B33" s="3"/>
    </row>
    <row r="34" spans="1:39" x14ac:dyDescent="0.25">
      <c r="A34" t="s">
        <v>98</v>
      </c>
      <c r="B34" t="s">
        <v>12</v>
      </c>
    </row>
    <row r="35" spans="1:39" x14ac:dyDescent="0.25">
      <c r="A35" t="s">
        <v>99</v>
      </c>
      <c r="B35" t="s">
        <v>100</v>
      </c>
    </row>
    <row r="36" spans="1:39" x14ac:dyDescent="0.25">
      <c r="A36" s="1" t="s">
        <v>101</v>
      </c>
      <c r="B36" s="1">
        <v>2023</v>
      </c>
      <c r="C36" s="1">
        <v>2024</v>
      </c>
      <c r="D36" s="1">
        <v>2025</v>
      </c>
      <c r="E36" s="1">
        <v>2026</v>
      </c>
      <c r="F36" s="1">
        <v>2027</v>
      </c>
      <c r="G36" s="1">
        <v>2028</v>
      </c>
      <c r="H36" s="1">
        <v>2029</v>
      </c>
      <c r="I36" s="1">
        <v>2030</v>
      </c>
      <c r="J36" s="1">
        <v>2031</v>
      </c>
      <c r="K36" s="1">
        <v>2032</v>
      </c>
      <c r="L36" s="1">
        <v>2033</v>
      </c>
      <c r="M36" s="1">
        <v>2034</v>
      </c>
      <c r="N36" s="1">
        <v>2035</v>
      </c>
      <c r="O36" s="1">
        <v>2036</v>
      </c>
      <c r="P36" s="1">
        <v>2037</v>
      </c>
      <c r="Q36" s="1">
        <v>2038</v>
      </c>
      <c r="R36" s="1">
        <v>2039</v>
      </c>
      <c r="S36" s="1">
        <v>2040</v>
      </c>
      <c r="T36" s="1">
        <v>2041</v>
      </c>
      <c r="U36" s="1">
        <v>2042</v>
      </c>
      <c r="V36" s="1">
        <v>2043</v>
      </c>
      <c r="W36" s="1">
        <v>2044</v>
      </c>
      <c r="X36" s="1">
        <v>2045</v>
      </c>
      <c r="Y36" s="1">
        <v>2046</v>
      </c>
      <c r="Z36" s="1">
        <v>2047</v>
      </c>
      <c r="AA36" s="1">
        <v>2048</v>
      </c>
      <c r="AB36" s="1">
        <v>2049</v>
      </c>
      <c r="AC36" s="1">
        <v>2050</v>
      </c>
      <c r="AD36" s="1">
        <v>2051</v>
      </c>
      <c r="AE36" s="1">
        <v>2052</v>
      </c>
      <c r="AF36" s="1">
        <v>2053</v>
      </c>
      <c r="AG36" s="1">
        <v>2054</v>
      </c>
      <c r="AH36" s="1">
        <v>2055</v>
      </c>
      <c r="AI36" s="1">
        <v>2056</v>
      </c>
      <c r="AJ36" s="1">
        <v>2057</v>
      </c>
      <c r="AK36" s="1">
        <v>2058</v>
      </c>
      <c r="AL36" s="1">
        <v>2059</v>
      </c>
      <c r="AM36" s="1">
        <v>2060</v>
      </c>
    </row>
    <row r="37" spans="1:39" s="49" customFormat="1" x14ac:dyDescent="0.25">
      <c r="A37" s="49" t="s">
        <v>102</v>
      </c>
      <c r="B37" s="50">
        <v>14.866782962277608</v>
      </c>
      <c r="C37" s="50">
        <v>14.859363461616335</v>
      </c>
      <c r="D37" s="93">
        <v>15.147839189418368</v>
      </c>
      <c r="E37" s="50">
        <v>15.143014871621004</v>
      </c>
      <c r="F37" s="50">
        <v>15.140189709987492</v>
      </c>
      <c r="G37" s="50">
        <v>15.118937587857902</v>
      </c>
      <c r="H37" s="50">
        <v>15.044437474940791</v>
      </c>
      <c r="I37" s="50">
        <v>14.945202609514226</v>
      </c>
      <c r="J37" s="50">
        <v>14.816455548096124</v>
      </c>
      <c r="K37" s="50">
        <v>14.631234439100623</v>
      </c>
      <c r="L37" s="50">
        <v>14.396301586317282</v>
      </c>
      <c r="M37" s="50">
        <v>14.086189102718574</v>
      </c>
      <c r="N37" s="50">
        <v>13.695519566259089</v>
      </c>
      <c r="O37" s="50">
        <v>13.235892637977896</v>
      </c>
      <c r="P37" s="50">
        <v>12.675474587816449</v>
      </c>
      <c r="Q37" s="50">
        <v>12.002973049728347</v>
      </c>
      <c r="R37" s="50">
        <v>11.219319438691958</v>
      </c>
      <c r="S37" s="50">
        <v>10.345426065512033</v>
      </c>
      <c r="T37" s="50">
        <v>9.4129703036917647</v>
      </c>
      <c r="U37" s="50">
        <v>8.4814378281492928</v>
      </c>
      <c r="V37" s="50">
        <v>7.5909520586620038</v>
      </c>
      <c r="W37" s="50">
        <v>6.7777898540142205</v>
      </c>
      <c r="X37" s="50">
        <v>6.0731818122811054</v>
      </c>
      <c r="Y37" s="50">
        <v>5.4704972865268289</v>
      </c>
      <c r="Z37" s="50">
        <v>4.9717421128745514</v>
      </c>
      <c r="AA37" s="50">
        <v>4.5689686301334476</v>
      </c>
      <c r="AB37" s="50">
        <v>4.2532848061720872</v>
      </c>
      <c r="AC37" s="93">
        <v>4.0089493509803891</v>
      </c>
      <c r="AD37" s="50">
        <v>3.8233643423212516</v>
      </c>
      <c r="AE37" s="50">
        <v>3.6824234497837312</v>
      </c>
      <c r="AF37" s="50">
        <v>3.5757822639421075</v>
      </c>
      <c r="AG37" s="50">
        <v>3.4951336426448028</v>
      </c>
      <c r="AH37" s="50">
        <v>3.4339829038704384</v>
      </c>
      <c r="AI37" s="50">
        <v>3.3873494831098183</v>
      </c>
      <c r="AJ37" s="50">
        <v>3.3514674299994747</v>
      </c>
      <c r="AK37" s="50">
        <v>3.323518204954008</v>
      </c>
      <c r="AL37" s="50">
        <v>3.3014080192563018</v>
      </c>
      <c r="AM37" s="50">
        <v>3.2835898745734307</v>
      </c>
    </row>
    <row r="38" spans="1:39" s="49" customFormat="1" x14ac:dyDescent="0.25">
      <c r="A38" s="49" t="s">
        <v>103</v>
      </c>
      <c r="B38" s="50">
        <v>35.611627636069173</v>
      </c>
      <c r="C38" s="50">
        <v>35.720859254378439</v>
      </c>
      <c r="D38" s="93">
        <v>36.244525349537781</v>
      </c>
      <c r="E38" s="50">
        <v>36.413869459917329</v>
      </c>
      <c r="F38" s="50">
        <v>36.566657513737468</v>
      </c>
      <c r="G38" s="50">
        <v>36.657390589824928</v>
      </c>
      <c r="H38" s="50">
        <v>36.494282104647233</v>
      </c>
      <c r="I38" s="50">
        <v>36.174005298446993</v>
      </c>
      <c r="J38" s="50">
        <v>35.62535332570495</v>
      </c>
      <c r="K38" s="50">
        <v>34.725183774758293</v>
      </c>
      <c r="L38" s="50">
        <v>33.365692779429793</v>
      </c>
      <c r="M38" s="50">
        <v>31.388520165482767</v>
      </c>
      <c r="N38" s="50">
        <v>28.696512222585174</v>
      </c>
      <c r="O38" s="50">
        <v>25.325201872038814</v>
      </c>
      <c r="P38" s="50">
        <v>21.451656830556221</v>
      </c>
      <c r="Q38" s="50">
        <v>17.44932862534726</v>
      </c>
      <c r="R38" s="50">
        <v>13.725460481181171</v>
      </c>
      <c r="S38" s="50">
        <v>10.565030380154955</v>
      </c>
      <c r="T38" s="50">
        <v>8.0646692625114547</v>
      </c>
      <c r="U38" s="50">
        <v>6.1949964643186002</v>
      </c>
      <c r="V38" s="50">
        <v>4.8515407067550766</v>
      </c>
      <c r="W38" s="50">
        <v>3.9144725660555482</v>
      </c>
      <c r="X38" s="50">
        <v>3.2765290315425979</v>
      </c>
      <c r="Y38" s="50">
        <v>2.8455104920851051</v>
      </c>
      <c r="Z38" s="50">
        <v>2.5571186374391424</v>
      </c>
      <c r="AA38" s="50">
        <v>2.3649555040941812</v>
      </c>
      <c r="AB38" s="50">
        <v>2.2375210103026273</v>
      </c>
      <c r="AC38" s="93">
        <v>2.152662867729815</v>
      </c>
      <c r="AD38" s="50">
        <v>2.097175737990395</v>
      </c>
      <c r="AE38" s="50">
        <v>2.0603861424430465</v>
      </c>
      <c r="AF38" s="50">
        <v>2.0359174809779192</v>
      </c>
      <c r="AG38" s="50">
        <v>2.0195799828655945</v>
      </c>
      <c r="AH38" s="50">
        <v>2.0086282117552998</v>
      </c>
      <c r="AI38" s="50">
        <v>2.0012676451311027</v>
      </c>
      <c r="AJ38" s="50">
        <v>1.9963283401190033</v>
      </c>
      <c r="AK38" s="50">
        <v>1.9930491615789101</v>
      </c>
      <c r="AL38" s="50">
        <v>1.9909349281735853</v>
      </c>
      <c r="AM38" s="50">
        <v>1.9896617445838871</v>
      </c>
    </row>
    <row r="39" spans="1:39" s="49" customFormat="1" x14ac:dyDescent="0.25">
      <c r="A39" s="49" t="s">
        <v>104</v>
      </c>
      <c r="B39" s="50">
        <v>7.7884848245159253</v>
      </c>
      <c r="C39" s="50">
        <v>7.8581828305383095</v>
      </c>
      <c r="D39" s="93">
        <v>7.9511318270370239</v>
      </c>
      <c r="E39" s="50">
        <v>8.0526819838220192</v>
      </c>
      <c r="F39" s="50">
        <v>8.1265355857138637</v>
      </c>
      <c r="G39" s="50">
        <v>8.1744440812045571</v>
      </c>
      <c r="H39" s="50">
        <v>8.2185640258022019</v>
      </c>
      <c r="I39" s="50">
        <v>8.2561218258666003</v>
      </c>
      <c r="J39" s="50">
        <v>8.2882429231615564</v>
      </c>
      <c r="K39" s="50">
        <v>8.3168441297043589</v>
      </c>
      <c r="L39" s="50">
        <v>8.3423009723473491</v>
      </c>
      <c r="M39" s="50">
        <v>8.3664185544425447</v>
      </c>
      <c r="N39" s="50">
        <v>8.3887967721752581</v>
      </c>
      <c r="O39" s="50">
        <v>8.4077362174292265</v>
      </c>
      <c r="P39" s="50">
        <v>8.4240253010682551</v>
      </c>
      <c r="Q39" s="50">
        <v>8.4367081012264986</v>
      </c>
      <c r="R39" s="50">
        <v>8.4446798533755683</v>
      </c>
      <c r="S39" s="50">
        <v>8.4522346469635057</v>
      </c>
      <c r="T39" s="50">
        <v>8.4584494364233382</v>
      </c>
      <c r="U39" s="50">
        <v>8.4601323548042497</v>
      </c>
      <c r="V39" s="50">
        <v>8.4608981287751472</v>
      </c>
      <c r="W39" s="50">
        <v>8.4625366273043863</v>
      </c>
      <c r="X39" s="50">
        <v>8.4644687467742479</v>
      </c>
      <c r="Y39" s="50">
        <v>8.4698859071922836</v>
      </c>
      <c r="Z39" s="50">
        <v>8.480091496466672</v>
      </c>
      <c r="AA39" s="50">
        <v>8.4963882906669408</v>
      </c>
      <c r="AB39" s="50">
        <v>8.5148053449062537</v>
      </c>
      <c r="AC39" s="93">
        <v>8.5327246577519507</v>
      </c>
      <c r="AD39" s="50">
        <v>8.55617282671518</v>
      </c>
      <c r="AE39" s="50">
        <v>8.5830991515007504</v>
      </c>
      <c r="AF39" s="50">
        <v>8.6110381133023086</v>
      </c>
      <c r="AG39" s="50">
        <v>8.638986036649186</v>
      </c>
      <c r="AH39" s="50">
        <v>8.6662861773101678</v>
      </c>
      <c r="AI39" s="50">
        <v>8.692502194276603</v>
      </c>
      <c r="AJ39" s="50">
        <v>8.7174201728139771</v>
      </c>
      <c r="AK39" s="50">
        <v>8.7409575313985819</v>
      </c>
      <c r="AL39" s="50">
        <v>8.7631120614333078</v>
      </c>
      <c r="AM39" s="50">
        <v>8.7839162441161545</v>
      </c>
    </row>
    <row r="40" spans="1:39" s="49" customFormat="1" x14ac:dyDescent="0.25">
      <c r="A40" s="49" t="s">
        <v>105</v>
      </c>
      <c r="B40" s="50">
        <v>26.199119780629715</v>
      </c>
      <c r="C40" s="50">
        <v>26.668831944167621</v>
      </c>
      <c r="D40" s="93">
        <v>27.195117308195204</v>
      </c>
      <c r="E40" s="50">
        <v>27.601005993674779</v>
      </c>
      <c r="F40" s="50">
        <v>27.892135727716607</v>
      </c>
      <c r="G40" s="50">
        <v>28.083278418955647</v>
      </c>
      <c r="H40" s="50">
        <v>28.256123364085454</v>
      </c>
      <c r="I40" s="50">
        <v>28.412534702958602</v>
      </c>
      <c r="J40" s="50">
        <v>28.576281626488125</v>
      </c>
      <c r="K40" s="50">
        <v>28.794537331998377</v>
      </c>
      <c r="L40" s="50">
        <v>29.128196646982726</v>
      </c>
      <c r="M40" s="50">
        <v>29.650284220582598</v>
      </c>
      <c r="N40" s="50">
        <v>30.405027444225766</v>
      </c>
      <c r="O40" s="50">
        <v>31.410149129703267</v>
      </c>
      <c r="P40" s="50">
        <v>32.664417640266443</v>
      </c>
      <c r="Q40" s="50">
        <v>34.11592889209264</v>
      </c>
      <c r="R40" s="50">
        <v>35.664115259717171</v>
      </c>
      <c r="S40" s="50">
        <v>37.196278483227658</v>
      </c>
      <c r="T40" s="50">
        <v>38.587667061842829</v>
      </c>
      <c r="U40" s="50">
        <v>39.762299093170157</v>
      </c>
      <c r="V40" s="50">
        <v>40.703585646456084</v>
      </c>
      <c r="W40" s="50">
        <v>41.433637136008976</v>
      </c>
      <c r="X40" s="50">
        <v>42.003259864333955</v>
      </c>
      <c r="Y40" s="50">
        <v>42.429401910441108</v>
      </c>
      <c r="Z40" s="50">
        <v>42.751149554469173</v>
      </c>
      <c r="AA40" s="50">
        <v>42.998957266316403</v>
      </c>
      <c r="AB40" s="50">
        <v>43.165434181737076</v>
      </c>
      <c r="AC40" s="93">
        <v>43.270825869278944</v>
      </c>
      <c r="AD40" s="50">
        <v>43.363988076519163</v>
      </c>
      <c r="AE40" s="50">
        <v>43.430149138839951</v>
      </c>
      <c r="AF40" s="50">
        <v>43.477968085210115</v>
      </c>
      <c r="AG40" s="50">
        <v>43.51136455850687</v>
      </c>
      <c r="AH40" s="50">
        <v>43.533547501822554</v>
      </c>
      <c r="AI40" s="50">
        <v>43.546783767332649</v>
      </c>
      <c r="AJ40" s="50">
        <v>43.552903584442937</v>
      </c>
      <c r="AK40" s="50">
        <v>43.553323033154044</v>
      </c>
      <c r="AL40" s="50">
        <v>43.549144948707038</v>
      </c>
      <c r="AM40" s="50">
        <v>43.541184171118907</v>
      </c>
    </row>
    <row r="41" spans="1:39" s="49" customFormat="1" x14ac:dyDescent="0.25">
      <c r="A41" s="49" t="s">
        <v>106</v>
      </c>
      <c r="B41" s="50">
        <v>134.5267836933813</v>
      </c>
      <c r="C41" s="50">
        <v>134.04838713901398</v>
      </c>
      <c r="D41" s="93">
        <v>135.92532005757545</v>
      </c>
      <c r="E41" s="50">
        <v>137.27878243088944</v>
      </c>
      <c r="F41" s="50">
        <v>139.23545932036811</v>
      </c>
      <c r="G41" s="50">
        <v>140.42527145933462</v>
      </c>
      <c r="H41" s="50">
        <v>142.64253545032989</v>
      </c>
      <c r="I41" s="50">
        <v>144.36578050885078</v>
      </c>
      <c r="J41" s="50">
        <v>146.99214696339106</v>
      </c>
      <c r="K41" s="50">
        <v>149.26890971843306</v>
      </c>
      <c r="L41" s="50">
        <v>152.63503053966514</v>
      </c>
      <c r="M41" s="50">
        <v>155.86821823379987</v>
      </c>
      <c r="N41" s="50">
        <v>160.39109649069883</v>
      </c>
      <c r="O41" s="50">
        <v>164.9201016441707</v>
      </c>
      <c r="P41" s="50">
        <v>169.9316637895528</v>
      </c>
      <c r="Q41" s="50">
        <v>175.10630433547468</v>
      </c>
      <c r="R41" s="50">
        <v>180.10773453922653</v>
      </c>
      <c r="S41" s="50">
        <v>184.79772003270949</v>
      </c>
      <c r="T41" s="50">
        <v>189.10663145211399</v>
      </c>
      <c r="U41" s="50">
        <v>193.07519414621692</v>
      </c>
      <c r="V41" s="50">
        <v>196.76988114391057</v>
      </c>
      <c r="W41" s="50">
        <v>200.21407968536255</v>
      </c>
      <c r="X41" s="50">
        <v>204.12052779628189</v>
      </c>
      <c r="Y41" s="50">
        <v>207.10107309551469</v>
      </c>
      <c r="Z41" s="50">
        <v>209.84584046459682</v>
      </c>
      <c r="AA41" s="50">
        <v>212.37927704528587</v>
      </c>
      <c r="AB41" s="50">
        <v>214.6064415131552</v>
      </c>
      <c r="AC41" s="93">
        <v>216.70206588596196</v>
      </c>
      <c r="AD41" s="50">
        <v>218.68919429598961</v>
      </c>
      <c r="AE41" s="50">
        <v>220.5787512101721</v>
      </c>
      <c r="AF41" s="50">
        <v>223.0587615623302</v>
      </c>
      <c r="AG41" s="50">
        <v>224.81299060554096</v>
      </c>
      <c r="AH41" s="50">
        <v>226.5169297289394</v>
      </c>
      <c r="AI41" s="50">
        <v>228.17480673090904</v>
      </c>
      <c r="AJ41" s="50">
        <v>229.79240529315399</v>
      </c>
      <c r="AK41" s="50">
        <v>231.37442264666174</v>
      </c>
      <c r="AL41" s="50">
        <v>232.924929899707</v>
      </c>
      <c r="AM41" s="50">
        <v>234.44603749632472</v>
      </c>
    </row>
    <row r="42" spans="1:39" s="49" customFormat="1" x14ac:dyDescent="0.25">
      <c r="A42" s="49" t="s">
        <v>107</v>
      </c>
      <c r="B42" s="50" t="s">
        <v>112</v>
      </c>
      <c r="C42" s="50">
        <v>100.02876720066823</v>
      </c>
      <c r="D42" s="93">
        <v>99.211599518696104</v>
      </c>
      <c r="E42" s="50">
        <v>99.053147962165838</v>
      </c>
      <c r="F42" s="50">
        <v>98.943866968993376</v>
      </c>
      <c r="G42" s="50">
        <v>98.755607971267338</v>
      </c>
      <c r="H42" s="50">
        <v>98.586285477154277</v>
      </c>
      <c r="I42" s="50">
        <v>98.379421388531824</v>
      </c>
      <c r="J42" s="50">
        <v>98.239905550800955</v>
      </c>
      <c r="K42" s="50">
        <v>98.058358859757632</v>
      </c>
      <c r="L42" s="50">
        <v>97.825021061990597</v>
      </c>
      <c r="M42" s="50">
        <v>97.519751785563827</v>
      </c>
      <c r="N42" s="50">
        <v>97.110008205974793</v>
      </c>
      <c r="O42" s="50">
        <v>96.553334209672897</v>
      </c>
      <c r="P42" s="50">
        <v>95.841385793813231</v>
      </c>
      <c r="Q42" s="50">
        <v>94.938692663408006</v>
      </c>
      <c r="R42" s="50">
        <v>93.800097772273034</v>
      </c>
      <c r="S42" s="50">
        <v>92.452192417274816</v>
      </c>
      <c r="T42" s="50">
        <v>90.84686608472245</v>
      </c>
      <c r="U42" s="50">
        <v>88.981098340699532</v>
      </c>
      <c r="V42" s="50">
        <v>86.89726260288046</v>
      </c>
      <c r="W42" s="50">
        <v>84.644944817514585</v>
      </c>
      <c r="X42" s="50">
        <v>82.261949927467882</v>
      </c>
      <c r="Y42" s="50">
        <v>79.802565462784742</v>
      </c>
      <c r="Z42" s="50">
        <v>77.344138638970904</v>
      </c>
      <c r="AA42" s="50">
        <v>74.96895187710733</v>
      </c>
      <c r="AB42" s="50">
        <v>72.905285656708685</v>
      </c>
      <c r="AC42" s="93">
        <v>71.028717661691672</v>
      </c>
      <c r="AD42" s="50">
        <v>69.332888496123502</v>
      </c>
      <c r="AE42" s="50">
        <v>67.837603225820729</v>
      </c>
      <c r="AF42" s="50">
        <v>66.510158261917312</v>
      </c>
      <c r="AG42" s="50">
        <v>65.322408386777624</v>
      </c>
      <c r="AH42" s="50">
        <v>64.250061063462269</v>
      </c>
      <c r="AI42" s="50">
        <v>63.273237239594401</v>
      </c>
      <c r="AJ42" s="50">
        <v>62.37711619614592</v>
      </c>
      <c r="AK42" s="50">
        <v>61.550774011748871</v>
      </c>
      <c r="AL42" s="50">
        <v>60.786175604400739</v>
      </c>
      <c r="AM42" s="50">
        <v>60.07718551415708</v>
      </c>
    </row>
    <row r="43" spans="1:39" s="49" customFormat="1" x14ac:dyDescent="0.25">
      <c r="A43" s="49" t="s">
        <v>108</v>
      </c>
      <c r="B43" s="50">
        <v>0</v>
      </c>
      <c r="C43" s="50">
        <v>0</v>
      </c>
      <c r="D43" s="93">
        <v>0</v>
      </c>
      <c r="E43" s="50">
        <v>0</v>
      </c>
      <c r="F43" s="50">
        <v>0</v>
      </c>
      <c r="G43" s="50">
        <v>0</v>
      </c>
      <c r="H43" s="50">
        <v>0</v>
      </c>
      <c r="I43" s="50">
        <v>0</v>
      </c>
      <c r="J43" s="50">
        <v>0</v>
      </c>
      <c r="K43" s="50">
        <v>0</v>
      </c>
      <c r="L43" s="50">
        <v>0</v>
      </c>
      <c r="M43" s="50">
        <v>0</v>
      </c>
      <c r="N43" s="50">
        <v>0</v>
      </c>
      <c r="O43" s="50">
        <v>3.5114986029863203E-2</v>
      </c>
      <c r="P43" s="50">
        <v>8.8341306044899384E-2</v>
      </c>
      <c r="Q43" s="50">
        <v>0.16820573015831441</v>
      </c>
      <c r="R43" s="50">
        <v>0.28673724699512543</v>
      </c>
      <c r="S43" s="50">
        <v>0.46039218693235351</v>
      </c>
      <c r="T43" s="50">
        <v>0.71058413982971447</v>
      </c>
      <c r="U43" s="50">
        <v>1.063030118329966</v>
      </c>
      <c r="V43" s="50">
        <v>1.5443678530528253</v>
      </c>
      <c r="W43" s="50">
        <v>2.174875495255312</v>
      </c>
      <c r="X43" s="50">
        <v>2.9576082520835563</v>
      </c>
      <c r="Y43" s="50">
        <v>3.8679773611530726</v>
      </c>
      <c r="Z43" s="50">
        <v>4.8513175598057021</v>
      </c>
      <c r="AA43" s="50">
        <v>5.834187320032961</v>
      </c>
      <c r="AB43" s="50">
        <v>6.7459490811600151</v>
      </c>
      <c r="AC43" s="93">
        <v>7.5384354396007938</v>
      </c>
      <c r="AD43" s="50">
        <v>8.1297335964001682</v>
      </c>
      <c r="AE43" s="50">
        <v>8.5835353446363722</v>
      </c>
      <c r="AF43" s="50">
        <v>8.9221103815086309</v>
      </c>
      <c r="AG43" s="50">
        <v>9.170823099084684</v>
      </c>
      <c r="AH43" s="50">
        <v>9.3526898218509356</v>
      </c>
      <c r="AI43" s="50">
        <v>9.4863530694046432</v>
      </c>
      <c r="AJ43" s="50">
        <v>9.585954194811988</v>
      </c>
      <c r="AK43" s="50">
        <v>9.6617916595766449</v>
      </c>
      <c r="AL43" s="50">
        <v>9.7211693153419496</v>
      </c>
      <c r="AM43" s="50">
        <v>9.7691766636850854</v>
      </c>
    </row>
    <row r="44" spans="1:39" x14ac:dyDescent="0.25"/>
    <row r="45" spans="1:39" x14ac:dyDescent="0.25"/>
    <row r="46" spans="1:39" x14ac:dyDescent="0.25">
      <c r="AC46" s="49"/>
    </row>
    <row r="47" spans="1:39" x14ac:dyDescent="0.25">
      <c r="AC47" s="10"/>
    </row>
    <row r="48" spans="1:39" x14ac:dyDescent="0.25"/>
    <row r="49" spans="1:2" x14ac:dyDescent="0.25"/>
    <row r="50" spans="1:2" x14ac:dyDescent="0.25"/>
    <row r="51" spans="1:2" x14ac:dyDescent="0.25"/>
    <row r="52" spans="1:2" x14ac:dyDescent="0.25"/>
    <row r="53" spans="1:2" x14ac:dyDescent="0.25"/>
    <row r="54" spans="1:2" x14ac:dyDescent="0.25"/>
    <row r="55" spans="1:2" x14ac:dyDescent="0.25"/>
    <row r="56" spans="1:2" x14ac:dyDescent="0.25"/>
    <row r="57" spans="1:2" x14ac:dyDescent="0.25"/>
    <row r="58" spans="1:2" x14ac:dyDescent="0.25"/>
    <row r="59" spans="1:2" x14ac:dyDescent="0.25"/>
    <row r="60" spans="1:2" x14ac:dyDescent="0.25"/>
    <row r="61" spans="1:2" x14ac:dyDescent="0.25"/>
    <row r="62" spans="1:2" x14ac:dyDescent="0.25"/>
    <row r="63" spans="1:2" x14ac:dyDescent="0.25">
      <c r="A63" s="48" t="s">
        <v>19</v>
      </c>
      <c r="B63" s="3"/>
    </row>
    <row r="64" spans="1:2" x14ac:dyDescent="0.25">
      <c r="A64" t="s">
        <v>98</v>
      </c>
      <c r="B64" t="s">
        <v>113</v>
      </c>
    </row>
    <row r="65" spans="1:43" x14ac:dyDescent="0.25">
      <c r="A65" t="s">
        <v>99</v>
      </c>
      <c r="B65" t="s">
        <v>114</v>
      </c>
    </row>
    <row r="66" spans="1:43" x14ac:dyDescent="0.25">
      <c r="A66" s="1" t="s">
        <v>115</v>
      </c>
      <c r="B66" s="1">
        <v>2023</v>
      </c>
      <c r="C66" s="1">
        <v>2024</v>
      </c>
      <c r="D66" s="1">
        <v>2025</v>
      </c>
      <c r="E66" s="1">
        <v>2026</v>
      </c>
      <c r="F66" s="1">
        <v>2027</v>
      </c>
      <c r="G66" s="1">
        <v>2028</v>
      </c>
      <c r="H66" s="1">
        <v>2029</v>
      </c>
      <c r="I66" s="1">
        <v>2030</v>
      </c>
      <c r="J66" s="1">
        <v>2031</v>
      </c>
      <c r="K66" s="1">
        <v>2032</v>
      </c>
      <c r="L66" s="1">
        <v>2033</v>
      </c>
      <c r="M66" s="1">
        <v>2034</v>
      </c>
      <c r="N66" s="1">
        <v>2035</v>
      </c>
      <c r="O66" s="1">
        <v>2036</v>
      </c>
      <c r="P66" s="1">
        <v>2037</v>
      </c>
      <c r="Q66" s="1">
        <v>2038</v>
      </c>
      <c r="R66" s="1">
        <v>2039</v>
      </c>
      <c r="S66" s="1">
        <v>2040</v>
      </c>
      <c r="T66" s="1">
        <v>2041</v>
      </c>
      <c r="U66" s="1">
        <v>2042</v>
      </c>
      <c r="V66" s="1">
        <v>2043</v>
      </c>
      <c r="W66" s="1">
        <v>2044</v>
      </c>
      <c r="X66" s="1">
        <v>2045</v>
      </c>
      <c r="Y66" s="1">
        <v>2046</v>
      </c>
      <c r="Z66" s="1">
        <v>2047</v>
      </c>
      <c r="AA66" s="1">
        <v>2048</v>
      </c>
      <c r="AB66" s="1">
        <v>2049</v>
      </c>
      <c r="AC66" s="1">
        <v>2050</v>
      </c>
      <c r="AD66" s="1">
        <v>2051</v>
      </c>
      <c r="AE66" s="1">
        <v>2052</v>
      </c>
      <c r="AF66" s="1">
        <v>2053</v>
      </c>
      <c r="AG66" s="1">
        <v>2054</v>
      </c>
      <c r="AH66" s="1">
        <v>2055</v>
      </c>
      <c r="AI66" s="1">
        <v>2056</v>
      </c>
      <c r="AJ66" s="1">
        <v>2057</v>
      </c>
      <c r="AK66" s="1">
        <v>2058</v>
      </c>
      <c r="AL66" s="1">
        <v>2059</v>
      </c>
      <c r="AM66" s="1">
        <v>2060</v>
      </c>
      <c r="AN66" s="1"/>
      <c r="AO66" s="1"/>
      <c r="AP66" s="1"/>
      <c r="AQ66" s="1"/>
    </row>
    <row r="67" spans="1:43" s="49" customFormat="1" x14ac:dyDescent="0.25">
      <c r="A67" s="49" t="s">
        <v>116</v>
      </c>
      <c r="B67" s="49">
        <v>2.5571692836110542</v>
      </c>
      <c r="C67" s="49">
        <v>2.6136951504530943</v>
      </c>
      <c r="D67" s="49">
        <v>2.6342351066831231</v>
      </c>
      <c r="E67" s="49">
        <v>2.6203270046454792</v>
      </c>
      <c r="F67" s="49">
        <v>2.608783299505367</v>
      </c>
      <c r="G67" s="49">
        <v>2.5964684684713566</v>
      </c>
      <c r="H67" s="49">
        <v>2.5899040480696978</v>
      </c>
      <c r="I67" s="49">
        <v>2.586154058773463</v>
      </c>
      <c r="J67" s="49">
        <v>2.5867188602759237</v>
      </c>
      <c r="K67" s="49">
        <v>2.5908216481432351</v>
      </c>
      <c r="L67" s="49">
        <v>2.6028493423914392</v>
      </c>
      <c r="M67" s="49">
        <v>2.6207456378618348</v>
      </c>
      <c r="N67" s="49">
        <v>2.6459769145837568</v>
      </c>
      <c r="O67" s="49">
        <v>2.6814184259095177</v>
      </c>
      <c r="P67" s="49">
        <v>2.7201473687736089</v>
      </c>
      <c r="Q67" s="49">
        <v>2.7580466861068214</v>
      </c>
      <c r="R67" s="49">
        <v>2.7916960979633147</v>
      </c>
      <c r="S67" s="49">
        <v>2.8209683659984091</v>
      </c>
      <c r="T67" s="49">
        <v>2.8452731489411862</v>
      </c>
      <c r="U67" s="49">
        <v>2.8694753079646369</v>
      </c>
      <c r="V67" s="49">
        <v>2.892159368152964</v>
      </c>
      <c r="W67" s="49">
        <v>2.9122341346256166</v>
      </c>
      <c r="X67" s="49">
        <v>2.9347449594008435</v>
      </c>
      <c r="Y67" s="49">
        <v>2.9531280143233416</v>
      </c>
      <c r="Z67" s="49">
        <v>2.9682886685624341</v>
      </c>
      <c r="AA67" s="49">
        <v>2.9813651821936351</v>
      </c>
      <c r="AB67" s="49">
        <v>2.9940103507626112</v>
      </c>
      <c r="AC67" s="49">
        <v>3.0054610266876516</v>
      </c>
      <c r="AD67" s="49">
        <v>3.0148779353635105</v>
      </c>
      <c r="AE67" s="49">
        <v>3.0224031156479501</v>
      </c>
      <c r="AF67" s="49">
        <v>3.0278312960570726</v>
      </c>
      <c r="AG67" s="49">
        <v>3.0309527696992409</v>
      </c>
      <c r="AH67" s="49">
        <v>3.0316116457708402</v>
      </c>
      <c r="AI67" s="49">
        <v>3.0297660490531246</v>
      </c>
      <c r="AJ67" s="49">
        <v>3.0255201814222268</v>
      </c>
      <c r="AK67" s="49">
        <v>3.0191107143067253</v>
      </c>
      <c r="AL67" s="49">
        <v>3.0108570095791549</v>
      </c>
      <c r="AM67" s="49">
        <v>3.0011024819566661</v>
      </c>
    </row>
    <row r="68" spans="1:43" s="49" customFormat="1" x14ac:dyDescent="0.25">
      <c r="A68" s="49" t="s">
        <v>117</v>
      </c>
      <c r="B68" s="49">
        <v>9.4201980783320813</v>
      </c>
      <c r="C68" s="49">
        <v>9.3664863172559834</v>
      </c>
      <c r="D68" s="49">
        <v>9.6442687286069653</v>
      </c>
      <c r="E68" s="49">
        <v>9.7447424167033319</v>
      </c>
      <c r="F68" s="49">
        <v>10.022957560935795</v>
      </c>
      <c r="G68" s="49">
        <v>10.099800829519101</v>
      </c>
      <c r="H68" s="49">
        <v>10.382004969099734</v>
      </c>
      <c r="I68" s="49">
        <v>10.488760161479648</v>
      </c>
      <c r="J68" s="49">
        <v>10.791216364785091</v>
      </c>
      <c r="K68" s="49">
        <v>10.926133236959327</v>
      </c>
      <c r="L68" s="49">
        <v>11.26179712596818</v>
      </c>
      <c r="M68" s="49">
        <v>11.429115134582181</v>
      </c>
      <c r="N68" s="49">
        <v>11.791616895154174</v>
      </c>
      <c r="O68" s="49">
        <v>11.977084083458781</v>
      </c>
      <c r="P68" s="49">
        <v>12.167248312503917</v>
      </c>
      <c r="Q68" s="49">
        <v>12.358001000992456</v>
      </c>
      <c r="R68" s="49">
        <v>12.544028787257965</v>
      </c>
      <c r="S68" s="49">
        <v>12.728420030377622</v>
      </c>
      <c r="T68" s="49">
        <v>12.906489227499199</v>
      </c>
      <c r="U68" s="49">
        <v>13.072164757569274</v>
      </c>
      <c r="V68" s="49">
        <v>13.22904455332546</v>
      </c>
      <c r="W68" s="49">
        <v>13.376156728788629</v>
      </c>
      <c r="X68" s="49">
        <v>13.695961499818804</v>
      </c>
      <c r="Y68" s="49">
        <v>13.822051071593364</v>
      </c>
      <c r="Z68" s="49">
        <v>13.940914750948503</v>
      </c>
      <c r="AA68" s="49">
        <v>14.053697274795924</v>
      </c>
      <c r="AB68" s="49">
        <v>14.162344303755544</v>
      </c>
      <c r="AC68" s="49">
        <v>14.268712609720845</v>
      </c>
      <c r="AD68" s="49">
        <v>14.367602226616409</v>
      </c>
      <c r="AE68" s="49">
        <v>14.464269523824807</v>
      </c>
      <c r="AF68" s="49">
        <v>14.743512496623733</v>
      </c>
      <c r="AG68" s="49">
        <v>14.837995067516635</v>
      </c>
      <c r="AH68" s="49">
        <v>14.932049824703082</v>
      </c>
      <c r="AI68" s="49">
        <v>15.025887006167792</v>
      </c>
      <c r="AJ68" s="49">
        <v>15.119601760587898</v>
      </c>
      <c r="AK68" s="49">
        <v>15.213216676083553</v>
      </c>
      <c r="AL68" s="49">
        <v>15.306718540002324</v>
      </c>
      <c r="AM68" s="49">
        <v>15.40008825448777</v>
      </c>
    </row>
    <row r="69" spans="1:43" s="49" customFormat="1" x14ac:dyDescent="0.25">
      <c r="A69" s="49" t="s">
        <v>118</v>
      </c>
      <c r="B69" s="49">
        <v>13.204633642902159</v>
      </c>
      <c r="C69" s="49">
        <v>13.028460668310894</v>
      </c>
      <c r="D69" s="49">
        <v>13.499541606014196</v>
      </c>
      <c r="E69" s="49">
        <v>13.529810510519338</v>
      </c>
      <c r="F69" s="49">
        <v>13.767592496009943</v>
      </c>
      <c r="G69" s="49">
        <v>13.80074573088412</v>
      </c>
      <c r="H69" s="49">
        <v>13.897288017088698</v>
      </c>
      <c r="I69" s="49">
        <v>14.016717475793556</v>
      </c>
      <c r="J69" s="49">
        <v>14.168096723129892</v>
      </c>
      <c r="K69" s="49">
        <v>14.355048520375227</v>
      </c>
      <c r="L69" s="49">
        <v>14.584339019158532</v>
      </c>
      <c r="M69" s="49">
        <v>14.859119086568597</v>
      </c>
      <c r="N69" s="49">
        <v>15.183987015576621</v>
      </c>
      <c r="O69" s="49">
        <v>15.561679143872183</v>
      </c>
      <c r="P69" s="49">
        <v>15.972948663326894</v>
      </c>
      <c r="Q69" s="49">
        <v>16.387392625352565</v>
      </c>
      <c r="R69" s="49">
        <v>16.772474753630576</v>
      </c>
      <c r="S69" s="49">
        <v>17.1101911665227</v>
      </c>
      <c r="T69" s="49">
        <v>17.390593104333334</v>
      </c>
      <c r="U69" s="49">
        <v>17.622925549819865</v>
      </c>
      <c r="V69" s="49">
        <v>17.815601675664833</v>
      </c>
      <c r="W69" s="49">
        <v>17.976658405573243</v>
      </c>
      <c r="X69" s="49">
        <v>18.118611637890822</v>
      </c>
      <c r="Y69" s="49">
        <v>18.231491220368575</v>
      </c>
      <c r="Z69" s="49">
        <v>18.31992803476728</v>
      </c>
      <c r="AA69" s="49">
        <v>18.38611959733861</v>
      </c>
      <c r="AB69" s="49">
        <v>18.436589777555962</v>
      </c>
      <c r="AC69" s="49">
        <v>18.472298447283958</v>
      </c>
      <c r="AD69" s="49">
        <v>18.506814997574732</v>
      </c>
      <c r="AE69" s="49">
        <v>18.534487448229392</v>
      </c>
      <c r="AF69" s="49">
        <v>18.556893592780064</v>
      </c>
      <c r="AG69" s="49">
        <v>18.575211528093824</v>
      </c>
      <c r="AH69" s="49">
        <v>18.590257922777532</v>
      </c>
      <c r="AI69" s="49">
        <v>18.602549080166433</v>
      </c>
      <c r="AJ69" s="49">
        <v>18.612372888362135</v>
      </c>
      <c r="AK69" s="49">
        <v>18.619864525399908</v>
      </c>
      <c r="AL69" s="49">
        <v>18.625080363838414</v>
      </c>
      <c r="AM69" s="49">
        <v>18.628063457061</v>
      </c>
    </row>
    <row r="70" spans="1:43" s="49" customFormat="1" x14ac:dyDescent="0.25">
      <c r="A70" s="49" t="s">
        <v>119</v>
      </c>
      <c r="B70" s="49">
        <v>13.237252890826888</v>
      </c>
      <c r="C70" s="49">
        <v>13.311167657645676</v>
      </c>
      <c r="D70" s="49">
        <v>13.386445003516897</v>
      </c>
      <c r="E70" s="49">
        <v>13.472703670311876</v>
      </c>
      <c r="F70" s="49">
        <v>13.563535278167054</v>
      </c>
      <c r="G70" s="49">
        <v>13.66038921853848</v>
      </c>
      <c r="H70" s="49">
        <v>13.760755191228425</v>
      </c>
      <c r="I70" s="49">
        <v>13.865594893843619</v>
      </c>
      <c r="J70" s="49">
        <v>13.976361768440388</v>
      </c>
      <c r="K70" s="49">
        <v>14.097247207064029</v>
      </c>
      <c r="L70" s="49">
        <v>14.235933521484634</v>
      </c>
      <c r="M70" s="49">
        <v>14.403319358301216</v>
      </c>
      <c r="N70" s="49">
        <v>14.609551510627897</v>
      </c>
      <c r="O70" s="49">
        <v>14.858270929898964</v>
      </c>
      <c r="P70" s="49">
        <v>15.136259859046962</v>
      </c>
      <c r="Q70" s="49">
        <v>15.415813039237827</v>
      </c>
      <c r="R70" s="49">
        <v>15.668671493135324</v>
      </c>
      <c r="S70" s="49">
        <v>15.881785234914274</v>
      </c>
      <c r="T70" s="49">
        <v>16.057363184682771</v>
      </c>
      <c r="U70" s="49">
        <v>16.202446272979721</v>
      </c>
      <c r="V70" s="49">
        <v>16.325677997688032</v>
      </c>
      <c r="W70" s="49">
        <v>16.433234408883678</v>
      </c>
      <c r="X70" s="49">
        <v>16.530410989610864</v>
      </c>
      <c r="Y70" s="49">
        <v>16.621153599009485</v>
      </c>
      <c r="Z70" s="49">
        <v>16.707611450015552</v>
      </c>
      <c r="AA70" s="49">
        <v>16.791708835002197</v>
      </c>
      <c r="AB70" s="49">
        <v>16.87407653386672</v>
      </c>
      <c r="AC70" s="49">
        <v>16.955137812375906</v>
      </c>
      <c r="AD70" s="49">
        <v>17.035315112100982</v>
      </c>
      <c r="AE70" s="49">
        <v>17.114085930087469</v>
      </c>
      <c r="AF70" s="49">
        <v>17.192223506615473</v>
      </c>
      <c r="AG70" s="49">
        <v>17.269136639781141</v>
      </c>
      <c r="AH70" s="49">
        <v>17.345587840768552</v>
      </c>
      <c r="AI70" s="49">
        <v>17.421270896396454</v>
      </c>
      <c r="AJ70" s="49">
        <v>17.496430683319797</v>
      </c>
      <c r="AK70" s="49">
        <v>17.571321753385831</v>
      </c>
      <c r="AL70" s="49">
        <v>17.646206313097416</v>
      </c>
      <c r="AM70" s="49">
        <v>17.721083171434156</v>
      </c>
    </row>
    <row r="71" spans="1:43" s="49" customFormat="1" x14ac:dyDescent="0.25">
      <c r="A71" s="49" t="s">
        <v>120</v>
      </c>
      <c r="B71" s="49">
        <v>0.30254706863056591</v>
      </c>
      <c r="C71" s="49">
        <v>0.33619442850706238</v>
      </c>
      <c r="D71" s="49">
        <v>0.36721260574473441</v>
      </c>
      <c r="E71" s="49">
        <v>0.40872644516128137</v>
      </c>
      <c r="F71" s="49">
        <v>0.45253686508031615</v>
      </c>
      <c r="G71" s="49">
        <v>0.49784411224270131</v>
      </c>
      <c r="H71" s="49">
        <v>0.54639218768317643</v>
      </c>
      <c r="I71" s="49">
        <v>0.59839705091953177</v>
      </c>
      <c r="J71" s="49">
        <v>0.65589395702570674</v>
      </c>
      <c r="K71" s="49">
        <v>0.71978603044688994</v>
      </c>
      <c r="L71" s="49">
        <v>0.79138189073281995</v>
      </c>
      <c r="M71" s="49">
        <v>0.87190441486536685</v>
      </c>
      <c r="N71" s="49">
        <v>0.96194029791468216</v>
      </c>
      <c r="O71" s="49">
        <v>1.0626888345228414</v>
      </c>
      <c r="P71" s="49">
        <v>1.1744336375519329</v>
      </c>
      <c r="Q71" s="49">
        <v>1.2980242117719525</v>
      </c>
      <c r="R71" s="49">
        <v>1.4337101038832922</v>
      </c>
      <c r="S71" s="49">
        <v>1.5827535729197635</v>
      </c>
      <c r="T71" s="49">
        <v>1.743242750139411</v>
      </c>
      <c r="U71" s="49">
        <v>1.91290887422802</v>
      </c>
      <c r="V71" s="49">
        <v>2.0918427416199989</v>
      </c>
      <c r="W71" s="49">
        <v>2.279934538631692</v>
      </c>
      <c r="X71" s="49">
        <v>2.4760212190610078</v>
      </c>
      <c r="Y71" s="49">
        <v>2.6784682529727348</v>
      </c>
      <c r="Z71" s="49">
        <v>2.8858657635607496</v>
      </c>
      <c r="AA71" s="49">
        <v>3.0971666283996475</v>
      </c>
      <c r="AB71" s="49">
        <v>3.2719284103258648</v>
      </c>
      <c r="AC71" s="49">
        <v>3.4513639452507858</v>
      </c>
      <c r="AD71" s="49">
        <v>3.6311743174644704</v>
      </c>
      <c r="AE71" s="49">
        <v>3.8107853002827121</v>
      </c>
      <c r="AF71" s="49">
        <v>3.9892321148703824</v>
      </c>
      <c r="AG71" s="49">
        <v>4.1649502315123144</v>
      </c>
      <c r="AH71" s="49">
        <v>4.3371485918913102</v>
      </c>
      <c r="AI71" s="49">
        <v>4.5050825220039705</v>
      </c>
      <c r="AJ71" s="49">
        <v>4.6682842415094941</v>
      </c>
      <c r="AK71" s="49">
        <v>4.826434843863499</v>
      </c>
      <c r="AL71" s="49">
        <v>4.9793148597299712</v>
      </c>
      <c r="AM71" s="49">
        <v>5.1267221204054012</v>
      </c>
    </row>
    <row r="72" spans="1:43" x14ac:dyDescent="0.25">
      <c r="D72" s="49">
        <f>SUM(D67:D71)</f>
        <v>39.531703050565916</v>
      </c>
      <c r="AC72" s="49">
        <f>SUM(AC67:AC71)</f>
        <v>56.152973841319145</v>
      </c>
    </row>
    <row r="73" spans="1:43" x14ac:dyDescent="0.25"/>
    <row r="74" spans="1:43" x14ac:dyDescent="0.25"/>
    <row r="75" spans="1:43" x14ac:dyDescent="0.25"/>
    <row r="76" spans="1:43" x14ac:dyDescent="0.25">
      <c r="P76" s="49"/>
      <c r="Z76" s="49"/>
    </row>
    <row r="77" spans="1:43" x14ac:dyDescent="0.25">
      <c r="P77" s="10"/>
    </row>
    <row r="78" spans="1:43" x14ac:dyDescent="0.25"/>
    <row r="79" spans="1:43" x14ac:dyDescent="0.25">
      <c r="T79" s="49"/>
    </row>
    <row r="80" spans="1:43" x14ac:dyDescent="0.25"/>
    <row r="81" spans="1:43" x14ac:dyDescent="0.25"/>
    <row r="82" spans="1:43" x14ac:dyDescent="0.25"/>
    <row r="83" spans="1:43" x14ac:dyDescent="0.25"/>
    <row r="84" spans="1:43" x14ac:dyDescent="0.25"/>
    <row r="85" spans="1:43" x14ac:dyDescent="0.25"/>
    <row r="86" spans="1:43" x14ac:dyDescent="0.25"/>
    <row r="87" spans="1:43" x14ac:dyDescent="0.25"/>
    <row r="88" spans="1:43" x14ac:dyDescent="0.25"/>
    <row r="89" spans="1:43" x14ac:dyDescent="0.25"/>
    <row r="90" spans="1:43" x14ac:dyDescent="0.25"/>
    <row r="91" spans="1:43" x14ac:dyDescent="0.25">
      <c r="A91" s="48" t="s">
        <v>25</v>
      </c>
      <c r="B91" s="3"/>
    </row>
    <row r="92" spans="1:43" x14ac:dyDescent="0.25">
      <c r="A92" t="s">
        <v>98</v>
      </c>
      <c r="B92" t="s">
        <v>121</v>
      </c>
    </row>
    <row r="93" spans="1:43" x14ac:dyDescent="0.25">
      <c r="A93" t="s">
        <v>99</v>
      </c>
      <c r="B93" t="s">
        <v>114</v>
      </c>
    </row>
    <row r="94" spans="1:43" x14ac:dyDescent="0.25">
      <c r="A94" s="1" t="s">
        <v>122</v>
      </c>
      <c r="B94" s="1">
        <v>2023</v>
      </c>
      <c r="C94" s="1">
        <v>2024</v>
      </c>
      <c r="D94" s="1">
        <v>2025</v>
      </c>
      <c r="E94" s="1">
        <v>2026</v>
      </c>
      <c r="F94" s="1">
        <v>2027</v>
      </c>
      <c r="G94" s="1">
        <v>2028</v>
      </c>
      <c r="H94" s="1">
        <v>2029</v>
      </c>
      <c r="I94" s="1">
        <v>2030</v>
      </c>
      <c r="J94" s="1">
        <v>2031</v>
      </c>
      <c r="K94" s="1">
        <v>2032</v>
      </c>
      <c r="L94" s="1">
        <v>2033</v>
      </c>
      <c r="M94" s="1">
        <v>2034</v>
      </c>
      <c r="N94" s="1">
        <v>2035</v>
      </c>
      <c r="O94" s="1">
        <v>2036</v>
      </c>
      <c r="P94" s="1">
        <v>2037</v>
      </c>
      <c r="Q94" s="1">
        <v>2038</v>
      </c>
      <c r="R94" s="1">
        <v>2039</v>
      </c>
      <c r="S94" s="1">
        <v>2040</v>
      </c>
      <c r="T94" s="1">
        <v>2041</v>
      </c>
      <c r="U94" s="1">
        <v>2042</v>
      </c>
      <c r="V94" s="1">
        <v>2043</v>
      </c>
      <c r="W94" s="1">
        <v>2044</v>
      </c>
      <c r="X94" s="1">
        <v>2045</v>
      </c>
      <c r="Y94" s="1">
        <v>2046</v>
      </c>
      <c r="Z94" s="1">
        <v>2047</v>
      </c>
      <c r="AA94" s="1">
        <v>2048</v>
      </c>
      <c r="AB94" s="1">
        <v>2049</v>
      </c>
      <c r="AC94" s="1">
        <v>2050</v>
      </c>
      <c r="AD94" s="1">
        <v>2051</v>
      </c>
      <c r="AE94" s="1">
        <v>2052</v>
      </c>
      <c r="AF94" s="1">
        <v>2053</v>
      </c>
      <c r="AG94" s="1">
        <v>2054</v>
      </c>
      <c r="AH94" s="1">
        <v>2055</v>
      </c>
      <c r="AI94" s="1">
        <v>2056</v>
      </c>
      <c r="AJ94" s="1">
        <v>2057</v>
      </c>
      <c r="AK94" s="1">
        <v>2058</v>
      </c>
      <c r="AL94" s="1">
        <v>2059</v>
      </c>
      <c r="AM94" s="1">
        <v>2060</v>
      </c>
      <c r="AN94" s="1"/>
      <c r="AO94" s="1"/>
      <c r="AP94" s="1"/>
      <c r="AQ94" s="1"/>
    </row>
    <row r="95" spans="1:43" s="49" customFormat="1" x14ac:dyDescent="0.25">
      <c r="A95" s="49" t="s">
        <v>123</v>
      </c>
      <c r="B95" s="49">
        <v>0</v>
      </c>
      <c r="C95" s="49">
        <v>0</v>
      </c>
      <c r="D95" s="49">
        <v>1.7451078253308941E-4</v>
      </c>
      <c r="E95" s="49">
        <v>4.7368429063891863E-4</v>
      </c>
      <c r="F95" s="49">
        <v>9.8129827218311548E-4</v>
      </c>
      <c r="G95" s="49">
        <v>1.9061930439665462E-3</v>
      </c>
      <c r="H95" s="49">
        <v>3.4387477713781331E-3</v>
      </c>
      <c r="I95" s="49">
        <v>5.9317266283479865E-3</v>
      </c>
      <c r="J95" s="49">
        <v>9.8777109232756483E-3</v>
      </c>
      <c r="K95" s="49">
        <v>1.5877853959769466E-2</v>
      </c>
      <c r="L95" s="49">
        <v>2.4504264832230803E-2</v>
      </c>
      <c r="M95" s="49">
        <v>3.6035006526410673E-2</v>
      </c>
      <c r="N95" s="49">
        <v>5.0196364728264983E-2</v>
      </c>
      <c r="O95" s="49">
        <v>6.6886482395143013E-2</v>
      </c>
      <c r="P95" s="49">
        <v>8.4976506389478748E-2</v>
      </c>
      <c r="Q95" s="49">
        <v>0.10411159057998652</v>
      </c>
      <c r="R95" s="49">
        <v>0.12425818791214575</v>
      </c>
      <c r="S95" s="49">
        <v>0.14535514381813958</v>
      </c>
      <c r="T95" s="49">
        <v>0.16724109582983926</v>
      </c>
      <c r="U95" s="49">
        <v>0.18981833088453515</v>
      </c>
      <c r="V95" s="49">
        <v>0.21326514830652615</v>
      </c>
      <c r="W95" s="49">
        <v>0.23751556414890826</v>
      </c>
      <c r="X95" s="49">
        <v>0.26184230529337582</v>
      </c>
      <c r="Y95" s="49">
        <v>0.28476076251360571</v>
      </c>
      <c r="Z95" s="49">
        <v>0.30481281251498221</v>
      </c>
      <c r="AA95" s="49">
        <v>0.32126298099829076</v>
      </c>
      <c r="AB95" s="49">
        <v>0.33422993657534039</v>
      </c>
      <c r="AC95" s="49">
        <v>0.34436553652331647</v>
      </c>
      <c r="AD95" s="49">
        <v>0.35256008862967025</v>
      </c>
      <c r="AE95" s="49">
        <v>0.35939703444260696</v>
      </c>
      <c r="AF95" s="49">
        <v>0.36538721402449503</v>
      </c>
      <c r="AG95" s="49">
        <v>0.37085058082419464</v>
      </c>
      <c r="AH95" s="49">
        <v>0.37601926998993873</v>
      </c>
      <c r="AI95" s="49">
        <v>0.38105639682617842</v>
      </c>
      <c r="AJ95" s="49">
        <v>0.38603258611815733</v>
      </c>
      <c r="AK95" s="49">
        <v>0.39100624057107969</v>
      </c>
      <c r="AL95" s="49">
        <v>0.39601479447432819</v>
      </c>
      <c r="AM95" s="49">
        <v>0.40108047245122469</v>
      </c>
    </row>
    <row r="96" spans="1:43" s="49" customFormat="1" x14ac:dyDescent="0.25">
      <c r="A96" s="49" t="s">
        <v>124</v>
      </c>
      <c r="B96" s="49">
        <v>0</v>
      </c>
      <c r="C96" s="49">
        <v>0</v>
      </c>
      <c r="D96" s="49">
        <v>0</v>
      </c>
      <c r="E96" s="49">
        <v>2.1324677893043126E-5</v>
      </c>
      <c r="F96" s="49">
        <v>5.7524874099146126E-5</v>
      </c>
      <c r="G96" s="49">
        <v>1.1808336238259351E-4</v>
      </c>
      <c r="H96" s="49">
        <v>2.1772691871827619E-4</v>
      </c>
      <c r="I96" s="49">
        <v>3.7807297037269102E-4</v>
      </c>
      <c r="J96" s="49">
        <v>1.0316426633733341E-3</v>
      </c>
      <c r="K96" s="49">
        <v>2.084446220364345E-3</v>
      </c>
      <c r="L96" s="49">
        <v>3.7355605636717579E-3</v>
      </c>
      <c r="M96" s="49">
        <v>6.2524987409717427E-3</v>
      </c>
      <c r="N96" s="49">
        <v>9.9858487112331404E-3</v>
      </c>
      <c r="O96" s="49">
        <v>1.5381520727293239E-2</v>
      </c>
      <c r="P96" s="49">
        <v>2.2939852061272203E-2</v>
      </c>
      <c r="Q96" s="49">
        <v>3.3029541551935021E-2</v>
      </c>
      <c r="R96" s="49">
        <v>4.5542117901652975E-2</v>
      </c>
      <c r="S96" s="49">
        <v>5.9610145303820736E-2</v>
      </c>
      <c r="T96" s="49">
        <v>7.396900853435881E-2</v>
      </c>
      <c r="U96" s="49">
        <v>8.708258453895229E-2</v>
      </c>
      <c r="V96" s="49">
        <v>9.8179646587969474E-2</v>
      </c>
      <c r="W96" s="49">
        <v>0.10726962931740265</v>
      </c>
      <c r="X96" s="49">
        <v>0.11489706794559985</v>
      </c>
      <c r="Y96" s="49">
        <v>0.12182570757731459</v>
      </c>
      <c r="Z96" s="49">
        <v>0.12880614917729716</v>
      </c>
      <c r="AA96" s="49">
        <v>0.13639553291178133</v>
      </c>
      <c r="AB96" s="49">
        <v>0.1447793514422035</v>
      </c>
      <c r="AC96" s="49">
        <v>0.15366334943821197</v>
      </c>
      <c r="AD96" s="49">
        <v>0.15965982117975144</v>
      </c>
      <c r="AE96" s="49">
        <v>0.16464623172757387</v>
      </c>
      <c r="AF96" s="49">
        <v>0.16830053398616068</v>
      </c>
      <c r="AG96" s="49">
        <v>0.17065610672026138</v>
      </c>
      <c r="AH96" s="49">
        <v>0.1719539430036427</v>
      </c>
      <c r="AI96" s="49">
        <v>0.17248356350408048</v>
      </c>
      <c r="AJ96" s="49">
        <v>0.17249478048976438</v>
      </c>
      <c r="AK96" s="49">
        <v>0.17217233447862437</v>
      </c>
      <c r="AL96" s="49">
        <v>0.17164174475750171</v>
      </c>
      <c r="AM96" s="49">
        <v>0.17098420149096291</v>
      </c>
    </row>
    <row r="97" spans="1:39" s="49" customFormat="1" x14ac:dyDescent="0.25">
      <c r="A97" s="49" t="s">
        <v>125</v>
      </c>
      <c r="B97" s="49">
        <v>5.7027777781213901E-2</v>
      </c>
      <c r="C97" s="49">
        <v>5.7539398798141912E-2</v>
      </c>
      <c r="D97" s="49">
        <v>5.9743729256283025E-2</v>
      </c>
      <c r="E97" s="49">
        <v>6.1709583263795581E-2</v>
      </c>
      <c r="F97" s="49">
        <v>6.3624509759893644E-2</v>
      </c>
      <c r="G97" s="49">
        <v>6.5449882498983356E-2</v>
      </c>
      <c r="H97" s="49">
        <v>6.7338999348285883E-2</v>
      </c>
      <c r="I97" s="49">
        <v>6.9259862772303893E-2</v>
      </c>
      <c r="J97" s="49">
        <v>7.1212670080451554E-2</v>
      </c>
      <c r="K97" s="49">
        <v>7.3197797765078287E-2</v>
      </c>
      <c r="L97" s="49">
        <v>7.5215543601588331E-2</v>
      </c>
      <c r="M97" s="49">
        <v>7.7266086204528114E-2</v>
      </c>
      <c r="N97" s="49">
        <v>7.9349704034628349E-2</v>
      </c>
      <c r="O97" s="49">
        <v>8.1466751269710744E-2</v>
      </c>
      <c r="P97" s="49">
        <v>8.3617467902346712E-2</v>
      </c>
      <c r="Q97" s="49">
        <v>8.580218784792025E-2</v>
      </c>
      <c r="R97" s="49">
        <v>8.8021277275004181E-2</v>
      </c>
      <c r="S97" s="49">
        <v>9.027526127602685E-2</v>
      </c>
      <c r="T97" s="49">
        <v>9.25644636399853E-2</v>
      </c>
      <c r="U97" s="49">
        <v>9.488934908184489E-2</v>
      </c>
      <c r="V97" s="49">
        <v>9.7250403329984025E-2</v>
      </c>
      <c r="W97" s="49">
        <v>9.9648055516679157E-2</v>
      </c>
      <c r="X97" s="49">
        <v>0.1020828004069029</v>
      </c>
      <c r="Y97" s="49">
        <v>0.10455502289915818</v>
      </c>
      <c r="Z97" s="49">
        <v>0.10706523467043978</v>
      </c>
      <c r="AA97" s="49">
        <v>0.10961397652655819</v>
      </c>
      <c r="AB97" s="49">
        <v>0.11220182281464137</v>
      </c>
      <c r="AC97" s="49">
        <v>0.11482935798207398</v>
      </c>
      <c r="AD97" s="49">
        <v>0.1175636358584598</v>
      </c>
      <c r="AE97" s="49">
        <v>0.12036302143601395</v>
      </c>
      <c r="AF97" s="49">
        <v>0.12322906503719556</v>
      </c>
      <c r="AG97" s="49">
        <v>0.1261633539001174</v>
      </c>
      <c r="AH97" s="49">
        <v>0.12916751305802887</v>
      </c>
      <c r="AI97" s="49">
        <v>0.13224320623895996</v>
      </c>
      <c r="AJ97" s="49">
        <v>0.13539213678686268</v>
      </c>
      <c r="AK97" s="49">
        <v>0.13861604860498075</v>
      </c>
      <c r="AL97" s="49">
        <v>0.14191672712221071</v>
      </c>
      <c r="AM97" s="49">
        <v>0.14529600028092057</v>
      </c>
    </row>
    <row r="98" spans="1:39" s="49" customFormat="1" x14ac:dyDescent="0.25">
      <c r="A98" s="49" t="s">
        <v>126</v>
      </c>
      <c r="B98" s="49">
        <v>0.24551929084935195</v>
      </c>
      <c r="C98" s="49">
        <v>0.27865502970892053</v>
      </c>
      <c r="D98" s="49">
        <v>0.30729436570591828</v>
      </c>
      <c r="E98" s="49">
        <v>0.34652185292895388</v>
      </c>
      <c r="F98" s="49">
        <v>0.38787353217414022</v>
      </c>
      <c r="G98" s="49">
        <v>0.43036995333736883</v>
      </c>
      <c r="H98" s="49">
        <v>0.47539671364479424</v>
      </c>
      <c r="I98" s="49">
        <v>0.5228273885485073</v>
      </c>
      <c r="J98" s="49">
        <v>0.57377193335860632</v>
      </c>
      <c r="K98" s="49">
        <v>0.62862593250167786</v>
      </c>
      <c r="L98" s="49">
        <v>0.68792652173532909</v>
      </c>
      <c r="M98" s="49">
        <v>0.75235082339345627</v>
      </c>
      <c r="N98" s="49">
        <v>0.82240838044055575</v>
      </c>
      <c r="O98" s="49">
        <v>0.89895408013069422</v>
      </c>
      <c r="P98" s="49">
        <v>0.98289981119883529</v>
      </c>
      <c r="Q98" s="49">
        <v>1.0750808917921106</v>
      </c>
      <c r="R98" s="49">
        <v>1.1758885207944896</v>
      </c>
      <c r="S98" s="49">
        <v>1.2875130225217766</v>
      </c>
      <c r="T98" s="49">
        <v>1.409468182135228</v>
      </c>
      <c r="U98" s="49">
        <v>1.5411186097226874</v>
      </c>
      <c r="V98" s="49">
        <v>1.6831475433955194</v>
      </c>
      <c r="W98" s="49">
        <v>1.8355012896487017</v>
      </c>
      <c r="X98" s="49">
        <v>1.9971990454151296</v>
      </c>
      <c r="Y98" s="49">
        <v>2.167326759982656</v>
      </c>
      <c r="Z98" s="49">
        <v>2.3451815671980309</v>
      </c>
      <c r="AA98" s="49">
        <v>2.5298941379630171</v>
      </c>
      <c r="AB98" s="49">
        <v>2.6807172994936792</v>
      </c>
      <c r="AC98" s="49">
        <v>2.8385057013071835</v>
      </c>
      <c r="AD98" s="49">
        <v>3.0013907717965886</v>
      </c>
      <c r="AE98" s="49">
        <v>3.1663790126765168</v>
      </c>
      <c r="AF98" s="49">
        <v>3.3323153018225313</v>
      </c>
      <c r="AG98" s="49">
        <v>3.497280190067741</v>
      </c>
      <c r="AH98" s="49">
        <v>3.6600078658397002</v>
      </c>
      <c r="AI98" s="49">
        <v>3.8192993554347514</v>
      </c>
      <c r="AJ98" s="49">
        <v>3.9743647381147111</v>
      </c>
      <c r="AK98" s="49">
        <v>4.1246402202088133</v>
      </c>
      <c r="AL98" s="49">
        <v>4.2697415933759304</v>
      </c>
      <c r="AM98" s="49">
        <v>4.4093614461822925</v>
      </c>
    </row>
    <row r="99" spans="1:39" s="49" customFormat="1" x14ac:dyDescent="0.25">
      <c r="A99" s="49" t="s">
        <v>127</v>
      </c>
      <c r="B99" s="49">
        <v>0</v>
      </c>
      <c r="C99" s="49">
        <v>0</v>
      </c>
      <c r="D99" s="49">
        <v>0</v>
      </c>
      <c r="E99" s="49">
        <v>0</v>
      </c>
      <c r="F99" s="49">
        <v>0</v>
      </c>
      <c r="G99" s="49">
        <v>0</v>
      </c>
      <c r="H99" s="49">
        <v>0</v>
      </c>
      <c r="I99" s="49">
        <v>0</v>
      </c>
      <c r="J99" s="49">
        <v>0</v>
      </c>
      <c r="K99" s="49">
        <v>0</v>
      </c>
      <c r="L99" s="49">
        <v>0</v>
      </c>
      <c r="M99" s="49">
        <v>0</v>
      </c>
      <c r="N99" s="49">
        <v>0</v>
      </c>
      <c r="O99" s="49">
        <v>0</v>
      </c>
      <c r="P99" s="49">
        <v>0</v>
      </c>
      <c r="Q99" s="49">
        <v>0</v>
      </c>
      <c r="R99" s="49">
        <v>0</v>
      </c>
      <c r="S99" s="49">
        <v>0</v>
      </c>
      <c r="T99" s="49">
        <v>0</v>
      </c>
      <c r="U99" s="49">
        <v>0</v>
      </c>
      <c r="V99" s="49">
        <v>0</v>
      </c>
      <c r="W99" s="49">
        <v>0</v>
      </c>
      <c r="X99" s="49">
        <v>0</v>
      </c>
      <c r="Y99" s="49">
        <v>0</v>
      </c>
      <c r="Z99" s="49">
        <v>0</v>
      </c>
      <c r="AA99" s="49">
        <v>0</v>
      </c>
      <c r="AB99" s="49">
        <v>0</v>
      </c>
      <c r="AC99" s="49">
        <v>0</v>
      </c>
      <c r="AD99" s="49">
        <v>0</v>
      </c>
      <c r="AE99" s="49">
        <v>0</v>
      </c>
      <c r="AF99" s="49">
        <v>0</v>
      </c>
      <c r="AG99" s="49">
        <v>0</v>
      </c>
      <c r="AH99" s="49">
        <v>0</v>
      </c>
      <c r="AI99" s="49">
        <v>0</v>
      </c>
      <c r="AJ99" s="49">
        <v>0</v>
      </c>
      <c r="AK99" s="49">
        <v>0</v>
      </c>
      <c r="AL99" s="49">
        <v>0</v>
      </c>
      <c r="AM99" s="49">
        <v>0</v>
      </c>
    </row>
    <row r="100" spans="1:39" s="49" customFormat="1" x14ac:dyDescent="0.25">
      <c r="A100" s="49" t="s">
        <v>128</v>
      </c>
      <c r="B100" s="49">
        <v>0</v>
      </c>
      <c r="C100" s="49">
        <v>0</v>
      </c>
      <c r="D100" s="49">
        <v>0.36791999999999997</v>
      </c>
      <c r="E100" s="49">
        <v>0.36791999999999997</v>
      </c>
      <c r="F100" s="49">
        <v>0.55188000000000004</v>
      </c>
      <c r="G100" s="49">
        <v>0.55188000000000004</v>
      </c>
      <c r="H100" s="49">
        <v>0.73583999999999994</v>
      </c>
      <c r="I100" s="49">
        <v>0.73583999999999994</v>
      </c>
      <c r="J100" s="49">
        <v>0.91979999999999995</v>
      </c>
      <c r="K100" s="49">
        <v>0.91979999999999995</v>
      </c>
      <c r="L100" s="49">
        <v>1.1037600000000001</v>
      </c>
      <c r="M100" s="49">
        <v>1.1037600000000001</v>
      </c>
      <c r="N100" s="49">
        <v>1.28772</v>
      </c>
      <c r="O100" s="49">
        <v>1.28772</v>
      </c>
      <c r="P100" s="49">
        <v>1.28772</v>
      </c>
      <c r="Q100" s="49">
        <v>1.28772</v>
      </c>
      <c r="R100" s="49">
        <v>1.28772</v>
      </c>
      <c r="S100" s="49">
        <v>1.28772</v>
      </c>
      <c r="T100" s="49">
        <v>1.28772</v>
      </c>
      <c r="U100" s="49">
        <v>1.28772</v>
      </c>
      <c r="V100" s="49">
        <v>1.28772</v>
      </c>
      <c r="W100" s="49">
        <v>1.28772</v>
      </c>
      <c r="X100" s="49">
        <v>1.4716799999999999</v>
      </c>
      <c r="Y100" s="49">
        <v>1.4716799999999999</v>
      </c>
      <c r="Z100" s="49">
        <v>1.4716799999999999</v>
      </c>
      <c r="AA100" s="49">
        <v>1.4716799999999999</v>
      </c>
      <c r="AB100" s="49">
        <v>1.4716799999999999</v>
      </c>
      <c r="AC100" s="49">
        <v>1.4716799999999999</v>
      </c>
      <c r="AD100" s="49">
        <v>1.4716799999999999</v>
      </c>
      <c r="AE100" s="49">
        <v>1.4716799999999999</v>
      </c>
      <c r="AF100" s="49">
        <v>1.65564</v>
      </c>
      <c r="AG100" s="49">
        <v>1.65564</v>
      </c>
      <c r="AH100" s="49">
        <v>1.65564</v>
      </c>
      <c r="AI100" s="49">
        <v>1.65564</v>
      </c>
      <c r="AJ100" s="49">
        <v>1.65564</v>
      </c>
      <c r="AK100" s="49">
        <v>1.65564</v>
      </c>
      <c r="AL100" s="49">
        <v>1.65564</v>
      </c>
      <c r="AM100" s="49">
        <v>1.65564</v>
      </c>
    </row>
    <row r="101" spans="1:39" s="49" customFormat="1" x14ac:dyDescent="0.25">
      <c r="A101" s="49" t="s">
        <v>129</v>
      </c>
      <c r="B101" s="49">
        <v>0.7099042613891543</v>
      </c>
      <c r="C101" s="49">
        <v>0.70840808840958969</v>
      </c>
      <c r="D101" s="49">
        <v>0.70668299705047644</v>
      </c>
      <c r="E101" s="49">
        <v>0.71307242359295997</v>
      </c>
      <c r="F101" s="49">
        <v>0.7187072837619537</v>
      </c>
      <c r="G101" s="49">
        <v>0.72368670060976514</v>
      </c>
      <c r="H101" s="49">
        <v>0.77142103398955841</v>
      </c>
      <c r="I101" s="49">
        <v>0.83527991710592409</v>
      </c>
      <c r="J101" s="49">
        <v>0.91803190833153048</v>
      </c>
      <c r="K101" s="49">
        <v>1.0200035506223772</v>
      </c>
      <c r="L101" s="49">
        <v>1.1398460093110319</v>
      </c>
      <c r="M101" s="49">
        <v>1.2778066664553958</v>
      </c>
      <c r="N101" s="49">
        <v>1.4397995196367523</v>
      </c>
      <c r="O101" s="49">
        <v>1.6349297188292191</v>
      </c>
      <c r="P101" s="49">
        <v>1.8659127315554733</v>
      </c>
      <c r="Q101" s="49">
        <v>2.1264525356228519</v>
      </c>
      <c r="R101" s="49">
        <v>2.4019138462206002</v>
      </c>
      <c r="S101" s="49">
        <v>2.6759778423917404</v>
      </c>
      <c r="T101" s="49">
        <v>2.9333316177798654</v>
      </c>
      <c r="U101" s="49">
        <v>3.1669308841217587</v>
      </c>
      <c r="V101" s="49">
        <v>3.3727454502068022</v>
      </c>
      <c r="W101" s="49">
        <v>3.5500835257453098</v>
      </c>
      <c r="X101" s="49">
        <v>3.7027355546831995</v>
      </c>
      <c r="Y101" s="49">
        <v>3.8266650416005961</v>
      </c>
      <c r="Z101" s="49">
        <v>3.924436492388665</v>
      </c>
      <c r="AA101" s="49">
        <v>3.9989048816995765</v>
      </c>
      <c r="AB101" s="49">
        <v>4.0553033905343456</v>
      </c>
      <c r="AC101" s="49">
        <v>4.0964681339270541</v>
      </c>
      <c r="AD101" s="49">
        <v>4.127050670424766</v>
      </c>
      <c r="AE101" s="49">
        <v>4.1487254025851419</v>
      </c>
      <c r="AF101" s="49">
        <v>4.1638443934894562</v>
      </c>
      <c r="AG101" s="49">
        <v>4.174263200694682</v>
      </c>
      <c r="AH101" s="49">
        <v>4.181389726773542</v>
      </c>
      <c r="AI101" s="49">
        <v>4.1862607044739759</v>
      </c>
      <c r="AJ101" s="49">
        <v>4.1896223751801998</v>
      </c>
      <c r="AK101" s="49">
        <v>4.1920027307325514</v>
      </c>
      <c r="AL101" s="49">
        <v>4.1937704964464126</v>
      </c>
      <c r="AM101" s="49">
        <v>4.1951805477175039</v>
      </c>
    </row>
    <row r="102" spans="1:39" s="49" customFormat="1" x14ac:dyDescent="0.25">
      <c r="A102" s="49" t="s">
        <v>130</v>
      </c>
      <c r="B102" s="49">
        <v>1.2339458949960231</v>
      </c>
      <c r="C102" s="49">
        <v>1.2553263806020449</v>
      </c>
      <c r="D102" s="49">
        <v>1.2663844341995303</v>
      </c>
      <c r="E102" s="49">
        <v>1.2784865958620135</v>
      </c>
      <c r="F102" s="49">
        <v>1.2910396223707468</v>
      </c>
      <c r="G102" s="49">
        <v>1.3039060378847858</v>
      </c>
      <c r="H102" s="49">
        <v>1.3169196357586876</v>
      </c>
      <c r="I102" s="49">
        <v>1.330013679768046</v>
      </c>
      <c r="J102" s="49">
        <v>1.3430542238703058</v>
      </c>
      <c r="K102" s="49">
        <v>1.3559859136019727</v>
      </c>
      <c r="L102" s="49">
        <v>1.3688381624826929</v>
      </c>
      <c r="M102" s="49">
        <v>1.3817121822654219</v>
      </c>
      <c r="N102" s="49">
        <v>1.3946798006542236</v>
      </c>
      <c r="O102" s="49">
        <v>1.4079505647877959</v>
      </c>
      <c r="P102" s="49">
        <v>1.4217526769507114</v>
      </c>
      <c r="Q102" s="49">
        <v>1.4364639797549859</v>
      </c>
      <c r="R102" s="49">
        <v>1.4523488816530739</v>
      </c>
      <c r="S102" s="49">
        <v>1.4693639476551699</v>
      </c>
      <c r="T102" s="49">
        <v>1.4868839603583484</v>
      </c>
      <c r="U102" s="49">
        <v>1.5036834577290519</v>
      </c>
      <c r="V102" s="49">
        <v>1.5188874103159924</v>
      </c>
      <c r="W102" s="49">
        <v>1.5323057178543265</v>
      </c>
      <c r="X102" s="49">
        <v>1.5444236829265381</v>
      </c>
      <c r="Y102" s="49">
        <v>1.5558600453271572</v>
      </c>
      <c r="Z102" s="49">
        <v>1.567004172050565</v>
      </c>
      <c r="AA102" s="49">
        <v>1.5780925256455964</v>
      </c>
      <c r="AB102" s="49">
        <v>1.5891647576211667</v>
      </c>
      <c r="AC102" s="49">
        <v>1.6002158171510608</v>
      </c>
      <c r="AD102" s="49">
        <v>1.6112430866111398</v>
      </c>
      <c r="AE102" s="49">
        <v>1.6221704420399377</v>
      </c>
      <c r="AF102" s="49">
        <v>1.6330480370034772</v>
      </c>
      <c r="AG102" s="49">
        <v>1.6438115278758152</v>
      </c>
      <c r="AH102" s="49">
        <v>1.6545224344702971</v>
      </c>
      <c r="AI102" s="49">
        <v>1.6651494073249735</v>
      </c>
      <c r="AJ102" s="49">
        <v>1.6757119365676734</v>
      </c>
      <c r="AK102" s="49">
        <v>1.6862311955304905</v>
      </c>
      <c r="AL102" s="49">
        <v>1.6967294486928166</v>
      </c>
      <c r="AM102" s="49">
        <v>1.7072055127355397</v>
      </c>
    </row>
    <row r="103" spans="1:39" s="49" customFormat="1" x14ac:dyDescent="0.25">
      <c r="A103" s="49" t="s">
        <v>131</v>
      </c>
      <c r="B103" s="49">
        <v>13.669852041660919</v>
      </c>
      <c r="C103" s="49">
        <v>13.649600154225155</v>
      </c>
      <c r="D103" s="49">
        <v>13.698125298866767</v>
      </c>
      <c r="E103" s="49">
        <v>13.826154231984525</v>
      </c>
      <c r="F103" s="49">
        <v>13.951353228022086</v>
      </c>
      <c r="G103" s="49">
        <v>14.068851239434352</v>
      </c>
      <c r="H103" s="49">
        <v>14.235398570542705</v>
      </c>
      <c r="I103" s="49">
        <v>14.427374157758701</v>
      </c>
      <c r="J103" s="49">
        <v>14.655781337452581</v>
      </c>
      <c r="K103" s="49">
        <v>14.933913160418593</v>
      </c>
      <c r="L103" s="49">
        <v>15.278074411034513</v>
      </c>
      <c r="M103" s="49">
        <v>15.699241312109317</v>
      </c>
      <c r="N103" s="49">
        <v>16.201590158927161</v>
      </c>
      <c r="O103" s="49">
        <v>16.776204769961577</v>
      </c>
      <c r="P103" s="49">
        <v>17.381876240664692</v>
      </c>
      <c r="Q103" s="49">
        <v>17.959855960640418</v>
      </c>
      <c r="R103" s="49">
        <v>18.457827115508088</v>
      </c>
      <c r="S103" s="49">
        <v>18.861617936202663</v>
      </c>
      <c r="T103" s="49">
        <v>19.177726412237131</v>
      </c>
      <c r="U103" s="49">
        <v>19.429189650579119</v>
      </c>
      <c r="V103" s="49">
        <v>19.639021180136467</v>
      </c>
      <c r="W103" s="49">
        <v>19.8212486001241</v>
      </c>
      <c r="X103" s="49">
        <v>19.988856820307074</v>
      </c>
      <c r="Y103" s="49">
        <v>20.139804810226519</v>
      </c>
      <c r="Z103" s="49">
        <v>20.279840449040091</v>
      </c>
      <c r="AA103" s="49">
        <v>20.412339224662208</v>
      </c>
      <c r="AB103" s="49">
        <v>20.542734889162514</v>
      </c>
      <c r="AC103" s="49">
        <v>20.671942165221051</v>
      </c>
      <c r="AD103" s="49">
        <v>20.797117876732937</v>
      </c>
      <c r="AE103" s="49">
        <v>20.920784236464257</v>
      </c>
      <c r="AF103" s="49">
        <v>21.043874410957525</v>
      </c>
      <c r="AG103" s="49">
        <v>21.166394793974135</v>
      </c>
      <c r="AH103" s="49">
        <v>21.289026457545489</v>
      </c>
      <c r="AI103" s="49">
        <v>21.411762203357135</v>
      </c>
      <c r="AJ103" s="49">
        <v>21.534862052638999</v>
      </c>
      <c r="AK103" s="49">
        <v>21.658557696366962</v>
      </c>
      <c r="AL103" s="49">
        <v>21.783062391635109</v>
      </c>
      <c r="AM103" s="49">
        <v>21.908419948720056</v>
      </c>
    </row>
    <row r="104" spans="1:39" s="49" customFormat="1" x14ac:dyDescent="0.25">
      <c r="A104" s="49" t="s">
        <v>132</v>
      </c>
      <c r="B104" s="49">
        <v>6.2702727944444208</v>
      </c>
      <c r="C104" s="49">
        <v>6.3185044498122469</v>
      </c>
      <c r="D104" s="49">
        <v>6.3415995055347123</v>
      </c>
      <c r="E104" s="49">
        <v>6.3882175435833943</v>
      </c>
      <c r="F104" s="49">
        <v>6.4229400817108253</v>
      </c>
      <c r="G104" s="49">
        <v>6.4441579955074797</v>
      </c>
      <c r="H104" s="49">
        <v>6.4665756856028045</v>
      </c>
      <c r="I104" s="49">
        <v>6.4878116698664972</v>
      </c>
      <c r="J104" s="49">
        <v>6.509712070648753</v>
      </c>
      <c r="K104" s="49">
        <v>6.5308958940379185</v>
      </c>
      <c r="L104" s="49">
        <v>6.5548286433779088</v>
      </c>
      <c r="M104" s="49">
        <v>6.581147092921257</v>
      </c>
      <c r="N104" s="49">
        <v>6.6114284867783182</v>
      </c>
      <c r="O104" s="49">
        <v>6.649053838567486</v>
      </c>
      <c r="P104" s="49">
        <v>6.6913871310466915</v>
      </c>
      <c r="Q104" s="49">
        <v>6.7370000736760574</v>
      </c>
      <c r="R104" s="49">
        <v>6.783843087467698</v>
      </c>
      <c r="S104" s="49">
        <v>6.8321819705811739</v>
      </c>
      <c r="T104" s="49">
        <v>6.8796177303740853</v>
      </c>
      <c r="U104" s="49">
        <v>6.92743697661908</v>
      </c>
      <c r="V104" s="49">
        <v>6.9754274849569153</v>
      </c>
      <c r="W104" s="49">
        <v>7.0225771482693613</v>
      </c>
      <c r="X104" s="49">
        <v>7.0722598308709603</v>
      </c>
      <c r="Y104" s="49">
        <v>7.1198898879817012</v>
      </c>
      <c r="Z104" s="49">
        <v>7.1664109242279608</v>
      </c>
      <c r="AA104" s="49">
        <v>7.2114331468150974</v>
      </c>
      <c r="AB104" s="49">
        <v>7.2550295242104959</v>
      </c>
      <c r="AC104" s="49">
        <v>7.2962350294371516</v>
      </c>
      <c r="AD104" s="49">
        <v>7.3414679186088687</v>
      </c>
      <c r="AE104" s="49">
        <v>7.3856562898462332</v>
      </c>
      <c r="AF104" s="49">
        <v>7.4281652560812619</v>
      </c>
      <c r="AG104" s="49">
        <v>7.4683311005262869</v>
      </c>
      <c r="AH104" s="49">
        <v>7.5055202002926489</v>
      </c>
      <c r="AI104" s="49">
        <v>7.5391960950608787</v>
      </c>
      <c r="AJ104" s="49">
        <v>7.5689691759365054</v>
      </c>
      <c r="AK104" s="49">
        <v>7.5946134444741595</v>
      </c>
      <c r="AL104" s="49">
        <v>7.6160570674120285</v>
      </c>
      <c r="AM104" s="49">
        <v>7.6333656321779086</v>
      </c>
    </row>
    <row r="105" spans="1:39" s="49" customFormat="1" x14ac:dyDescent="0.25">
      <c r="A105" s="49" t="s">
        <v>133</v>
      </c>
      <c r="B105" s="49">
        <v>6.2235814209594462</v>
      </c>
      <c r="C105" s="49">
        <v>6.0339025408230675</v>
      </c>
      <c r="D105" s="49">
        <v>6.4194482664814672</v>
      </c>
      <c r="E105" s="49">
        <v>6.3731908985458059</v>
      </c>
      <c r="F105" s="49">
        <v>6.5553384776320156</v>
      </c>
      <c r="G105" s="49">
        <v>6.5521287688191947</v>
      </c>
      <c r="H105" s="49">
        <v>6.5489270842706278</v>
      </c>
      <c r="I105" s="49">
        <v>6.5457334039418811</v>
      </c>
      <c r="J105" s="49">
        <v>6.5425477078118286</v>
      </c>
      <c r="K105" s="49">
        <v>6.5393699759176158</v>
      </c>
      <c r="L105" s="49">
        <v>6.5362001883546519</v>
      </c>
      <c r="M105" s="49">
        <v>6.5330383252649664</v>
      </c>
      <c r="N105" s="49">
        <v>6.5298843668255468</v>
      </c>
      <c r="O105" s="49">
        <v>6.5267382932833033</v>
      </c>
      <c r="P105" s="49">
        <v>6.523600084931763</v>
      </c>
      <c r="Q105" s="49">
        <v>6.5204697220994108</v>
      </c>
      <c r="R105" s="49">
        <v>6.517347185173004</v>
      </c>
      <c r="S105" s="49">
        <v>6.5142324545859118</v>
      </c>
      <c r="T105" s="49">
        <v>6.5111255108297748</v>
      </c>
      <c r="U105" s="49">
        <v>6.5080263344311913</v>
      </c>
      <c r="V105" s="49">
        <v>6.5049349059750332</v>
      </c>
      <c r="W105" s="49">
        <v>6.5018512060811284</v>
      </c>
      <c r="X105" s="49">
        <v>6.498775215439232</v>
      </c>
      <c r="Y105" s="49">
        <v>6.4957069147857096</v>
      </c>
      <c r="Z105" s="49">
        <v>6.4926462848802373</v>
      </c>
      <c r="AA105" s="49">
        <v>6.4895933065407601</v>
      </c>
      <c r="AB105" s="49">
        <v>6.4865479606551428</v>
      </c>
      <c r="AC105" s="49">
        <v>6.483510228122908</v>
      </c>
      <c r="AD105" s="49">
        <v>6.480480089936802</v>
      </c>
      <c r="AE105" s="49">
        <v>6.4774575270895776</v>
      </c>
      <c r="AF105" s="49">
        <v>6.4744425206439065</v>
      </c>
      <c r="AG105" s="49">
        <v>6.4714350517207304</v>
      </c>
      <c r="AH105" s="49">
        <v>6.4684351014759516</v>
      </c>
      <c r="AI105" s="49">
        <v>6.4654426511004326</v>
      </c>
      <c r="AJ105" s="49">
        <v>6.4624576818433068</v>
      </c>
      <c r="AK105" s="49">
        <v>6.4594801750236295</v>
      </c>
      <c r="AL105" s="49">
        <v>6.456510111960454</v>
      </c>
      <c r="AM105" s="49">
        <v>6.4535474740544121</v>
      </c>
    </row>
    <row r="106" spans="1:39" s="49" customFormat="1" x14ac:dyDescent="0.25">
      <c r="A106" s="49" t="s">
        <v>134</v>
      </c>
      <c r="B106" s="49">
        <v>10.311697482222222</v>
      </c>
      <c r="C106" s="49">
        <v>10.354068179793551</v>
      </c>
      <c r="D106" s="49">
        <v>10.364329942688229</v>
      </c>
      <c r="E106" s="49">
        <v>10.420541908611327</v>
      </c>
      <c r="F106" s="49">
        <v>10.471609941120532</v>
      </c>
      <c r="G106" s="49">
        <v>10.512793505157479</v>
      </c>
      <c r="H106" s="49">
        <v>10.554870215322174</v>
      </c>
      <c r="I106" s="49">
        <v>10.595173761449246</v>
      </c>
      <c r="J106" s="49">
        <v>10.633466468516296</v>
      </c>
      <c r="K106" s="49">
        <v>10.669282117943343</v>
      </c>
      <c r="L106" s="49">
        <v>10.703371594441984</v>
      </c>
      <c r="M106" s="49">
        <v>10.73559363829747</v>
      </c>
      <c r="N106" s="49">
        <v>10.766030003120452</v>
      </c>
      <c r="O106" s="49">
        <v>10.795855397710064</v>
      </c>
      <c r="P106" s="49">
        <v>10.824355338502048</v>
      </c>
      <c r="Q106" s="49">
        <v>10.85129107989594</v>
      </c>
      <c r="R106" s="49">
        <v>10.875871015964711</v>
      </c>
      <c r="S106" s="49">
        <v>10.900270646396352</v>
      </c>
      <c r="T106" s="49">
        <v>10.923313433877288</v>
      </c>
      <c r="U106" s="49">
        <v>10.944024584853292</v>
      </c>
      <c r="V106" s="49">
        <v>10.963747163240079</v>
      </c>
      <c r="W106" s="49">
        <v>10.982497479796935</v>
      </c>
      <c r="X106" s="49">
        <v>11.000997982494329</v>
      </c>
      <c r="Y106" s="49">
        <v>11.018217205373086</v>
      </c>
      <c r="Z106" s="49">
        <v>11.034724581706255</v>
      </c>
      <c r="AA106" s="49">
        <v>11.050847803967121</v>
      </c>
      <c r="AB106" s="49">
        <v>11.066560443757171</v>
      </c>
      <c r="AC106" s="49">
        <v>11.081558522209132</v>
      </c>
      <c r="AD106" s="49">
        <v>11.095570629341125</v>
      </c>
      <c r="AE106" s="49">
        <v>11.108772119764474</v>
      </c>
      <c r="AF106" s="49">
        <v>11.121446273900721</v>
      </c>
      <c r="AG106" s="49">
        <v>11.133420330299192</v>
      </c>
      <c r="AH106" s="49">
        <v>11.14497331346208</v>
      </c>
      <c r="AI106" s="49">
        <v>11.156021970466414</v>
      </c>
      <c r="AJ106" s="49">
        <v>11.16666229152538</v>
      </c>
      <c r="AK106" s="49">
        <v>11.176988427048222</v>
      </c>
      <c r="AL106" s="49">
        <v>11.187092710370489</v>
      </c>
      <c r="AM106" s="49">
        <v>11.196978249534162</v>
      </c>
    </row>
    <row r="107" spans="1:39" x14ac:dyDescent="0.25"/>
    <row r="108" spans="1:39" x14ac:dyDescent="0.25"/>
    <row r="109" spans="1:39" x14ac:dyDescent="0.25"/>
    <row r="110" spans="1:39" x14ac:dyDescent="0.25"/>
    <row r="111" spans="1:39" x14ac:dyDescent="0.25"/>
    <row r="112" spans="1:39" x14ac:dyDescent="0.25"/>
    <row r="113" spans="1:2" x14ac:dyDescent="0.25"/>
    <row r="114" spans="1:2" x14ac:dyDescent="0.25"/>
    <row r="115" spans="1:2" x14ac:dyDescent="0.25"/>
    <row r="116" spans="1:2" x14ac:dyDescent="0.25"/>
    <row r="117" spans="1:2" x14ac:dyDescent="0.25"/>
    <row r="118" spans="1:2" x14ac:dyDescent="0.25"/>
    <row r="119" spans="1:2" x14ac:dyDescent="0.25"/>
    <row r="120" spans="1:2" x14ac:dyDescent="0.25"/>
    <row r="121" spans="1:2" x14ac:dyDescent="0.25"/>
    <row r="122" spans="1:2" x14ac:dyDescent="0.25"/>
    <row r="123" spans="1:2" x14ac:dyDescent="0.25"/>
    <row r="124" spans="1:2" x14ac:dyDescent="0.25"/>
    <row r="125" spans="1:2" x14ac:dyDescent="0.25"/>
    <row r="126" spans="1:2" x14ac:dyDescent="0.25">
      <c r="A126" s="48" t="s">
        <v>31</v>
      </c>
      <c r="B126" s="3"/>
    </row>
    <row r="127" spans="1:2" x14ac:dyDescent="0.25">
      <c r="A127" t="s">
        <v>98</v>
      </c>
      <c r="B127" t="s">
        <v>135</v>
      </c>
    </row>
    <row r="128" spans="1:2" ht="18" x14ac:dyDescent="0.35">
      <c r="A128" t="s">
        <v>99</v>
      </c>
      <c r="B128" t="s">
        <v>136</v>
      </c>
    </row>
    <row r="129" spans="1:39" x14ac:dyDescent="0.25">
      <c r="A129" s="1" t="s">
        <v>137</v>
      </c>
      <c r="B129" s="1">
        <v>2023</v>
      </c>
      <c r="C129" s="1">
        <v>2024</v>
      </c>
      <c r="D129" s="1">
        <v>2025</v>
      </c>
      <c r="E129" s="1">
        <v>2026</v>
      </c>
      <c r="F129" s="1">
        <v>2027</v>
      </c>
      <c r="G129" s="1">
        <v>2028</v>
      </c>
      <c r="H129" s="1">
        <v>2029</v>
      </c>
      <c r="I129" s="1">
        <v>2030</v>
      </c>
      <c r="J129" s="1">
        <v>2031</v>
      </c>
      <c r="K129" s="1">
        <v>2032</v>
      </c>
      <c r="L129" s="1">
        <v>2033</v>
      </c>
      <c r="M129" s="1">
        <v>2034</v>
      </c>
      <c r="N129" s="1">
        <v>2035</v>
      </c>
      <c r="O129" s="1">
        <v>2036</v>
      </c>
      <c r="P129" s="1">
        <v>2037</v>
      </c>
      <c r="Q129" s="1">
        <v>2038</v>
      </c>
      <c r="R129" s="1">
        <v>2039</v>
      </c>
      <c r="S129" s="1">
        <v>2040</v>
      </c>
      <c r="T129" s="1">
        <v>2041</v>
      </c>
      <c r="U129" s="1">
        <v>2042</v>
      </c>
      <c r="V129" s="1">
        <v>2043</v>
      </c>
      <c r="W129" s="1">
        <v>2044</v>
      </c>
      <c r="X129" s="1">
        <v>2045</v>
      </c>
      <c r="Y129" s="1">
        <v>2046</v>
      </c>
      <c r="Z129" s="1">
        <v>2047</v>
      </c>
      <c r="AA129" s="1">
        <v>2048</v>
      </c>
      <c r="AB129" s="1">
        <v>2049</v>
      </c>
      <c r="AC129" s="1">
        <v>2050</v>
      </c>
      <c r="AD129" s="1">
        <v>2051</v>
      </c>
      <c r="AE129" s="1">
        <v>2052</v>
      </c>
      <c r="AF129" s="1">
        <v>2053</v>
      </c>
      <c r="AG129" s="1">
        <v>2054</v>
      </c>
      <c r="AH129" s="1">
        <v>2055</v>
      </c>
      <c r="AI129" s="1">
        <v>2056</v>
      </c>
      <c r="AJ129" s="1">
        <v>2057</v>
      </c>
      <c r="AK129" s="1">
        <v>2058</v>
      </c>
      <c r="AL129" s="1">
        <v>2059</v>
      </c>
      <c r="AM129" s="1">
        <v>2060</v>
      </c>
    </row>
    <row r="130" spans="1:39" s="49" customFormat="1" x14ac:dyDescent="0.25">
      <c r="A130" s="49" t="s">
        <v>138</v>
      </c>
      <c r="B130" s="74">
        <v>4.0022630757655042</v>
      </c>
      <c r="C130" s="74">
        <v>3.7088624354034185</v>
      </c>
      <c r="D130" s="74">
        <v>3.8000692787869839</v>
      </c>
      <c r="E130" s="74">
        <v>3.7662323166308065</v>
      </c>
      <c r="F130" s="74">
        <v>2.9922042887592166</v>
      </c>
      <c r="G130" s="74">
        <v>2.9616526994257377</v>
      </c>
      <c r="H130" s="74">
        <v>2.9485037743360705</v>
      </c>
      <c r="I130" s="74">
        <v>2.9255895093043125</v>
      </c>
      <c r="J130" s="74">
        <v>2.8872868520237409</v>
      </c>
      <c r="K130" s="74">
        <v>2.8638852227935483</v>
      </c>
      <c r="L130" s="74">
        <v>2.8233686515598651</v>
      </c>
      <c r="M130" s="74">
        <v>2.7844282681184942</v>
      </c>
      <c r="N130" s="74">
        <v>2.7362298318113174</v>
      </c>
      <c r="O130" s="74">
        <v>2.7136642190312816</v>
      </c>
      <c r="P130" s="74">
        <v>2.6938970327514391</v>
      </c>
      <c r="Q130" s="74">
        <v>2.6681813183024228</v>
      </c>
      <c r="R130" s="74">
        <v>2.6549375491047273</v>
      </c>
      <c r="S130" s="74">
        <v>2.6192223868189122</v>
      </c>
      <c r="T130" s="74">
        <v>2.5875424679718591</v>
      </c>
      <c r="U130" s="74">
        <v>2.5584784460886718</v>
      </c>
      <c r="V130" s="74">
        <v>2.5420928156431377</v>
      </c>
      <c r="W130" s="74">
        <v>2.5179580179513548</v>
      </c>
      <c r="X130" s="74">
        <v>2.4970750716240029</v>
      </c>
      <c r="Y130" s="74">
        <v>2.4725662194784359</v>
      </c>
      <c r="Z130" s="74">
        <v>2.4500338976254565</v>
      </c>
      <c r="AA130" s="74">
        <v>2.4281824031874732</v>
      </c>
      <c r="AB130" s="74">
        <v>2.4071735563908727</v>
      </c>
      <c r="AC130" s="94">
        <v>2.4030319010888843</v>
      </c>
      <c r="AD130" s="74">
        <v>2.4013584416525933</v>
      </c>
      <c r="AE130" s="74">
        <v>2.3998097294010652</v>
      </c>
      <c r="AF130" s="74">
        <v>2.3983591972191594</v>
      </c>
      <c r="AG130" s="74">
        <v>2.3969848414279467</v>
      </c>
      <c r="AH130" s="74">
        <v>2.3956694395768587</v>
      </c>
      <c r="AI130" s="74">
        <v>2.3944002083355089</v>
      </c>
      <c r="AJ130" s="74">
        <v>2.3931681785600207</v>
      </c>
      <c r="AK130" s="74">
        <v>2.3919674650061182</v>
      </c>
      <c r="AL130" s="74">
        <v>2.3907945360619185</v>
      </c>
      <c r="AM130" s="74">
        <v>2.3896475427727437</v>
      </c>
    </row>
    <row r="131" spans="1:39" s="49" customFormat="1" x14ac:dyDescent="0.25">
      <c r="A131" s="49" t="s">
        <v>139</v>
      </c>
      <c r="B131" s="74">
        <v>26.169160455746933</v>
      </c>
      <c r="C131" s="74">
        <v>26.972045014942811</v>
      </c>
      <c r="D131" s="94">
        <v>24.660365537366314</v>
      </c>
      <c r="E131" s="74">
        <v>24.323552319213345</v>
      </c>
      <c r="F131" s="74">
        <v>23.525683584487499</v>
      </c>
      <c r="G131" s="74">
        <v>23.62359337657951</v>
      </c>
      <c r="H131" s="74">
        <v>23.837640450736558</v>
      </c>
      <c r="I131" s="74">
        <v>23.962436932084163</v>
      </c>
      <c r="J131" s="74">
        <v>23.733940700674523</v>
      </c>
      <c r="K131" s="74">
        <v>23.579339596841518</v>
      </c>
      <c r="L131" s="74">
        <v>23.540908536915886</v>
      </c>
      <c r="M131" s="74">
        <v>23.37188340848034</v>
      </c>
      <c r="N131" s="74">
        <v>22.837657587227575</v>
      </c>
      <c r="O131" s="74">
        <v>22.406073280679905</v>
      </c>
      <c r="P131" s="74">
        <v>21.900303592363343</v>
      </c>
      <c r="Q131" s="74">
        <v>21.259343209752792</v>
      </c>
      <c r="R131" s="74">
        <v>20.778535216821762</v>
      </c>
      <c r="S131" s="74">
        <v>20.216784640803912</v>
      </c>
      <c r="T131" s="74">
        <v>19.71298977308998</v>
      </c>
      <c r="U131" s="74">
        <v>19.150232067154697</v>
      </c>
      <c r="V131" s="74">
        <v>18.645548358131446</v>
      </c>
      <c r="W131" s="74">
        <v>18.092734126250914</v>
      </c>
      <c r="X131" s="74">
        <v>17.465123238112568</v>
      </c>
      <c r="Y131" s="74">
        <v>17.020367889950098</v>
      </c>
      <c r="Z131" s="74">
        <v>16.527722396367416</v>
      </c>
      <c r="AA131" s="74">
        <v>15.914851623341626</v>
      </c>
      <c r="AB131" s="74">
        <v>15.491541991428559</v>
      </c>
      <c r="AC131" s="94">
        <v>15.097698290894833</v>
      </c>
      <c r="AD131" s="74">
        <v>14.728676769917229</v>
      </c>
      <c r="AE131" s="74">
        <v>14.389005705680702</v>
      </c>
      <c r="AF131" s="74">
        <v>14.076606370546846</v>
      </c>
      <c r="AG131" s="74">
        <v>13.781705269635621</v>
      </c>
      <c r="AH131" s="74">
        <v>13.50484423712378</v>
      </c>
      <c r="AI131" s="74">
        <v>13.243935988609694</v>
      </c>
      <c r="AJ131" s="74">
        <v>12.997545641743439</v>
      </c>
      <c r="AK131" s="74">
        <v>12.764647448024077</v>
      </c>
      <c r="AL131" s="74">
        <v>12.544477147629348</v>
      </c>
      <c r="AM131" s="74">
        <v>12.33638623817906</v>
      </c>
    </row>
    <row r="132" spans="1:39" s="49" customFormat="1" x14ac:dyDescent="0.25">
      <c r="A132" s="49" t="s">
        <v>116</v>
      </c>
      <c r="B132" s="74">
        <v>7.3145009999999999</v>
      </c>
      <c r="C132" s="74">
        <v>7.2719310000000004</v>
      </c>
      <c r="D132" s="94">
        <v>7.256062</v>
      </c>
      <c r="E132" s="74">
        <v>7.2488340000000004</v>
      </c>
      <c r="F132" s="74">
        <v>7.2540240000000002</v>
      </c>
      <c r="G132" s="74">
        <v>7.2763840000000002</v>
      </c>
      <c r="H132" s="74">
        <v>7.2888830000000002</v>
      </c>
      <c r="I132" s="74">
        <v>7.2620500000000003</v>
      </c>
      <c r="J132" s="74">
        <v>7.236497</v>
      </c>
      <c r="K132" s="74">
        <v>7.218718</v>
      </c>
      <c r="L132" s="74">
        <v>7.1848960000000002</v>
      </c>
      <c r="M132" s="74">
        <v>7.1554950000000002</v>
      </c>
      <c r="N132" s="74">
        <v>7.1257999999999999</v>
      </c>
      <c r="O132" s="74">
        <v>7.0581490000000002</v>
      </c>
      <c r="P132" s="74">
        <v>6.9232630000000004</v>
      </c>
      <c r="Q132" s="74">
        <v>6.9157149999999996</v>
      </c>
      <c r="R132" s="74">
        <v>6.9075790000000001</v>
      </c>
      <c r="S132" s="74">
        <v>6.9019729999999999</v>
      </c>
      <c r="T132" s="74">
        <v>6.8968930000000004</v>
      </c>
      <c r="U132" s="74">
        <v>6.8895530000000003</v>
      </c>
      <c r="V132" s="74">
        <v>6.8818060000000001</v>
      </c>
      <c r="W132" s="74">
        <v>6.8734780000000004</v>
      </c>
      <c r="X132" s="74">
        <v>6.8678540000000003</v>
      </c>
      <c r="Y132" s="74">
        <v>6.8640480000000004</v>
      </c>
      <c r="Z132" s="74">
        <v>6.8598569999999999</v>
      </c>
      <c r="AA132" s="74">
        <v>6.8552160000000004</v>
      </c>
      <c r="AB132" s="74">
        <v>6.8492249999999997</v>
      </c>
      <c r="AC132" s="94">
        <v>6.842244</v>
      </c>
      <c r="AD132" s="74">
        <v>6.842244</v>
      </c>
      <c r="AE132" s="74">
        <v>6.842244</v>
      </c>
      <c r="AF132" s="74">
        <v>6.842244</v>
      </c>
      <c r="AG132" s="74">
        <v>6.842244</v>
      </c>
      <c r="AH132" s="74">
        <v>6.842244</v>
      </c>
      <c r="AI132" s="74">
        <v>6.842244</v>
      </c>
      <c r="AJ132" s="74">
        <v>6.842244</v>
      </c>
      <c r="AK132" s="74">
        <v>6.842244</v>
      </c>
      <c r="AL132" s="74">
        <v>6.842244</v>
      </c>
      <c r="AM132" s="74">
        <v>6.842244</v>
      </c>
    </row>
    <row r="133" spans="1:39" s="49" customFormat="1" x14ac:dyDescent="0.25">
      <c r="A133" s="49" t="s">
        <v>140</v>
      </c>
      <c r="B133" s="74">
        <v>0.235124</v>
      </c>
      <c r="C133" s="74">
        <v>0.236072</v>
      </c>
      <c r="D133" s="94">
        <v>0.236458</v>
      </c>
      <c r="E133" s="74">
        <v>0.193604</v>
      </c>
      <c r="F133" s="74">
        <v>0.19627900000000001</v>
      </c>
      <c r="G133" s="74">
        <v>0.196294</v>
      </c>
      <c r="H133" s="74">
        <v>0.19627700000000001</v>
      </c>
      <c r="I133" s="74">
        <v>0.19887299999999999</v>
      </c>
      <c r="J133" s="74">
        <v>0.23812800000000001</v>
      </c>
      <c r="K133" s="74">
        <v>0.23814299999999999</v>
      </c>
      <c r="L133" s="74">
        <v>0.23810700000000001</v>
      </c>
      <c r="M133" s="74">
        <v>0.24057400000000001</v>
      </c>
      <c r="N133" s="74">
        <v>0.24045900000000001</v>
      </c>
      <c r="O133" s="74">
        <v>0.240399</v>
      </c>
      <c r="P133" s="74">
        <v>0.24292800000000001</v>
      </c>
      <c r="Q133" s="74">
        <v>0.24285000000000001</v>
      </c>
      <c r="R133" s="74">
        <v>0.24279200000000001</v>
      </c>
      <c r="S133" s="74">
        <v>0.24269199999999999</v>
      </c>
      <c r="T133" s="74">
        <v>0.24257400000000001</v>
      </c>
      <c r="U133" s="74">
        <v>0.24513599999999999</v>
      </c>
      <c r="V133" s="74">
        <v>0.24501999999999999</v>
      </c>
      <c r="W133" s="74">
        <v>0.244977</v>
      </c>
      <c r="X133" s="74">
        <v>0.244898</v>
      </c>
      <c r="Y133" s="74">
        <v>0.24748100000000001</v>
      </c>
      <c r="Z133" s="74">
        <v>0.247422</v>
      </c>
      <c r="AA133" s="74">
        <v>0.24738099999999999</v>
      </c>
      <c r="AB133" s="74">
        <v>0.24732299999999999</v>
      </c>
      <c r="AC133" s="94">
        <v>0.247284</v>
      </c>
      <c r="AD133" s="74">
        <v>0.247284</v>
      </c>
      <c r="AE133" s="74">
        <v>0.247284</v>
      </c>
      <c r="AF133" s="74">
        <v>0.247284</v>
      </c>
      <c r="AG133" s="74">
        <v>0.247284</v>
      </c>
      <c r="AH133" s="74">
        <v>0.247284</v>
      </c>
      <c r="AI133" s="74">
        <v>0.247284</v>
      </c>
      <c r="AJ133" s="74">
        <v>0.247284</v>
      </c>
      <c r="AK133" s="74">
        <v>0.247284</v>
      </c>
      <c r="AL133" s="74">
        <v>0.247284</v>
      </c>
      <c r="AM133" s="74">
        <v>0.247284</v>
      </c>
    </row>
    <row r="134" spans="1:39" s="49" customFormat="1" x14ac:dyDescent="0.25">
      <c r="A134" s="49" t="s">
        <v>141</v>
      </c>
      <c r="B134" s="74">
        <v>-6.1794209999999996</v>
      </c>
      <c r="C134" s="74">
        <v>-6.3393980000000001</v>
      </c>
      <c r="D134" s="94">
        <v>-7.3714250000000003</v>
      </c>
      <c r="E134" s="74">
        <v>-8.7885069999999992</v>
      </c>
      <c r="F134" s="74">
        <v>-10.403812</v>
      </c>
      <c r="G134" s="74">
        <v>-12.346192</v>
      </c>
      <c r="H134" s="74">
        <v>-13.926429000000001</v>
      </c>
      <c r="I134" s="74">
        <v>-14.832742</v>
      </c>
      <c r="J134" s="74">
        <v>-15.434944</v>
      </c>
      <c r="K134" s="74">
        <v>-15.996362</v>
      </c>
      <c r="L134" s="74">
        <v>-16.700275999999999</v>
      </c>
      <c r="M134" s="74">
        <v>-17.621535000000002</v>
      </c>
      <c r="N134" s="74">
        <v>-18.521065</v>
      </c>
      <c r="O134" s="74">
        <v>-19.590042</v>
      </c>
      <c r="P134" s="74">
        <v>-21.951913999999999</v>
      </c>
      <c r="Q134" s="74">
        <v>-23.29074</v>
      </c>
      <c r="R134" s="74">
        <v>-24.593413999999999</v>
      </c>
      <c r="S134" s="74">
        <v>-25.931139999999999</v>
      </c>
      <c r="T134" s="74">
        <v>-27.174291</v>
      </c>
      <c r="U134" s="74">
        <v>-28.292745</v>
      </c>
      <c r="V134" s="74">
        <v>-28.921648999999999</v>
      </c>
      <c r="W134" s="74">
        <v>-28.970731000000001</v>
      </c>
      <c r="X134" s="74">
        <v>-28.790158000000002</v>
      </c>
      <c r="Y134" s="74">
        <v>-27.795473999999999</v>
      </c>
      <c r="Z134" s="74">
        <v>-26.754839</v>
      </c>
      <c r="AA134" s="74">
        <v>-26.185517000000001</v>
      </c>
      <c r="AB134" s="74">
        <v>-26.492397</v>
      </c>
      <c r="AC134" s="94">
        <v>-26.773461999999999</v>
      </c>
      <c r="AD134" s="74">
        <v>-26.773461999999999</v>
      </c>
      <c r="AE134" s="74">
        <v>-26.773461999999999</v>
      </c>
      <c r="AF134" s="74">
        <v>-26.773461999999999</v>
      </c>
      <c r="AG134" s="74">
        <v>-26.773461999999999</v>
      </c>
      <c r="AH134" s="74">
        <v>-26.773461999999999</v>
      </c>
      <c r="AI134" s="74">
        <v>-26.773461999999999</v>
      </c>
      <c r="AJ134" s="74">
        <v>-26.773461999999999</v>
      </c>
      <c r="AK134" s="74">
        <v>-26.773461999999999</v>
      </c>
      <c r="AL134" s="74">
        <v>-26.773461999999999</v>
      </c>
      <c r="AM134" s="74">
        <v>-26.773461999999999</v>
      </c>
    </row>
    <row r="135" spans="1:39" s="53" customFormat="1" x14ac:dyDescent="0.25">
      <c r="A135" s="49" t="s">
        <v>142</v>
      </c>
      <c r="B135" s="74">
        <v>3.5635638062081441</v>
      </c>
      <c r="C135" s="74">
        <v>4.1714104060006783</v>
      </c>
      <c r="D135" s="74">
        <v>4.254637889412284</v>
      </c>
      <c r="E135" s="74">
        <v>4.3323747172831393</v>
      </c>
      <c r="F135" s="74">
        <v>4.4077975926557329</v>
      </c>
      <c r="G135" s="74">
        <v>4.4803815650697612</v>
      </c>
      <c r="H135" s="74">
        <v>4.5525499564587717</v>
      </c>
      <c r="I135" s="74">
        <v>4.6238016099028405</v>
      </c>
      <c r="J135" s="74">
        <v>4.6941408938327962</v>
      </c>
      <c r="K135" s="74">
        <v>4.7635748629788832</v>
      </c>
      <c r="L135" s="74">
        <v>4.8321093861354134</v>
      </c>
      <c r="M135" s="74">
        <v>4.8997486852130727</v>
      </c>
      <c r="N135" s="74">
        <v>4.9651049149840603</v>
      </c>
      <c r="O135" s="74">
        <v>5.0236221202803284</v>
      </c>
      <c r="P135" s="74">
        <v>5.0772912865631223</v>
      </c>
      <c r="Q135" s="74">
        <v>5.1242665900886992</v>
      </c>
      <c r="R135" s="74">
        <v>5.1621604438882756</v>
      </c>
      <c r="S135" s="74">
        <v>5.1882002028737322</v>
      </c>
      <c r="T135" s="74">
        <v>5.1995673509082749</v>
      </c>
      <c r="U135" s="74">
        <v>5.1937481802555236</v>
      </c>
      <c r="V135" s="74">
        <v>5.1686876453786335</v>
      </c>
      <c r="W135" s="74">
        <v>5.1230467574923138</v>
      </c>
      <c r="X135" s="74">
        <v>5.0571723117725469</v>
      </c>
      <c r="Y135" s="74">
        <v>4.9745912434083923</v>
      </c>
      <c r="Z135" s="74">
        <v>4.8827160576853368</v>
      </c>
      <c r="AA135" s="74">
        <v>4.7915589249344572</v>
      </c>
      <c r="AB135" s="74">
        <v>4.710831873748317</v>
      </c>
      <c r="AC135" s="94">
        <v>4.6472117560032542</v>
      </c>
      <c r="AD135" s="74">
        <v>4.6038993525870184</v>
      </c>
      <c r="AE135" s="74">
        <v>4.5796443702430949</v>
      </c>
      <c r="AF135" s="74">
        <v>4.5716458625543757</v>
      </c>
      <c r="AG135" s="74">
        <v>4.5764604261214137</v>
      </c>
      <c r="AH135" s="74">
        <v>4.5908282495492641</v>
      </c>
      <c r="AI135" s="74">
        <v>4.6120365670155632</v>
      </c>
      <c r="AJ135" s="74">
        <v>4.637991543160811</v>
      </c>
      <c r="AK135" s="74">
        <v>4.6671513780481657</v>
      </c>
      <c r="AL135" s="74">
        <v>4.6984148483287438</v>
      </c>
      <c r="AM135" s="74">
        <v>4.7310111407794038</v>
      </c>
    </row>
    <row r="136" spans="1:39" s="49" customFormat="1" x14ac:dyDescent="0.25">
      <c r="A136" s="49" t="s">
        <v>143</v>
      </c>
      <c r="B136" s="49">
        <f>SUM(B130:B135)</f>
        <v>35.105191337720584</v>
      </c>
      <c r="C136" s="49">
        <f t="shared" ref="C136:AM136" si="3">SUM(C130:C135)</f>
        <v>36.020922856346907</v>
      </c>
      <c r="D136" s="49">
        <f t="shared" si="3"/>
        <v>32.836167705565579</v>
      </c>
      <c r="E136" s="49">
        <f t="shared" si="3"/>
        <v>31.076090353127292</v>
      </c>
      <c r="F136" s="49">
        <f t="shared" si="3"/>
        <v>27.972176465902443</v>
      </c>
      <c r="G136" s="49">
        <f t="shared" si="3"/>
        <v>26.192113641075011</v>
      </c>
      <c r="H136" s="49">
        <f t="shared" si="3"/>
        <v>24.897425181531407</v>
      </c>
      <c r="I136" s="49">
        <f t="shared" si="3"/>
        <v>24.140009051291319</v>
      </c>
      <c r="J136" s="49">
        <f t="shared" si="3"/>
        <v>23.355049446531062</v>
      </c>
      <c r="K136" s="49">
        <f t="shared" si="3"/>
        <v>22.667298682613954</v>
      </c>
      <c r="L136" s="49">
        <f t="shared" si="3"/>
        <v>21.919113574611163</v>
      </c>
      <c r="M136" s="49">
        <f t="shared" si="3"/>
        <v>20.830594361811908</v>
      </c>
      <c r="N136" s="49">
        <f t="shared" si="3"/>
        <v>19.384186334022957</v>
      </c>
      <c r="O136" s="49">
        <f t="shared" si="3"/>
        <v>17.851865619991511</v>
      </c>
      <c r="P136" s="49">
        <f t="shared" si="3"/>
        <v>14.885768911677909</v>
      </c>
      <c r="Q136" s="49">
        <f t="shared" si="3"/>
        <v>12.919616118143914</v>
      </c>
      <c r="R136" s="49">
        <f t="shared" si="3"/>
        <v>11.152590209814765</v>
      </c>
      <c r="S136" s="49">
        <f t="shared" si="3"/>
        <v>9.2377322304965599</v>
      </c>
      <c r="T136" s="49">
        <f t="shared" si="3"/>
        <v>7.4652755919701121</v>
      </c>
      <c r="U136" s="49">
        <f t="shared" si="3"/>
        <v>5.7444026934988894</v>
      </c>
      <c r="V136" s="49">
        <f t="shared" si="3"/>
        <v>4.5615058191532194</v>
      </c>
      <c r="W136" s="49">
        <f t="shared" si="3"/>
        <v>3.8814629016945785</v>
      </c>
      <c r="X136" s="49">
        <f t="shared" si="3"/>
        <v>3.341964621509117</v>
      </c>
      <c r="Y136" s="49">
        <f t="shared" si="3"/>
        <v>3.7835803528369265</v>
      </c>
      <c r="Z136" s="49">
        <f t="shared" si="3"/>
        <v>4.2129123516782103</v>
      </c>
      <c r="AA136" s="49">
        <f t="shared" si="3"/>
        <v>4.0516729514635594</v>
      </c>
      <c r="AB136" s="49">
        <f t="shared" si="3"/>
        <v>3.2136984215677504</v>
      </c>
      <c r="AC136" s="49">
        <f t="shared" si="3"/>
        <v>2.4640079479869739</v>
      </c>
      <c r="AD136" s="49">
        <f t="shared" si="3"/>
        <v>2.0500005641568437</v>
      </c>
      <c r="AE136" s="49">
        <f t="shared" si="3"/>
        <v>1.6845258053248635</v>
      </c>
      <c r="AF136" s="49">
        <f t="shared" si="3"/>
        <v>1.3626774303203844</v>
      </c>
      <c r="AG136" s="49">
        <f t="shared" si="3"/>
        <v>1.0712165371849833</v>
      </c>
      <c r="AH136" s="49">
        <f t="shared" si="3"/>
        <v>0.80740792624990387</v>
      </c>
      <c r="AI136" s="49">
        <f t="shared" si="3"/>
        <v>0.56643876396076998</v>
      </c>
      <c r="AJ136" s="49">
        <f t="shared" si="3"/>
        <v>0.34477136346427439</v>
      </c>
      <c r="AK136" s="49">
        <f t="shared" si="3"/>
        <v>0.13983229107836159</v>
      </c>
      <c r="AL136" s="49">
        <f t="shared" si="3"/>
        <v>-5.0247467979987803E-2</v>
      </c>
      <c r="AM136" s="49">
        <f t="shared" si="3"/>
        <v>-0.22688907826879134</v>
      </c>
    </row>
    <row r="137" spans="1:39" x14ac:dyDescent="0.25"/>
    <row r="138" spans="1:39" x14ac:dyDescent="0.25">
      <c r="A138" t="s">
        <v>138</v>
      </c>
      <c r="B138" t="s">
        <v>144</v>
      </c>
    </row>
    <row r="139" spans="1:39" x14ac:dyDescent="0.25">
      <c r="A139" t="s">
        <v>141</v>
      </c>
      <c r="B139" t="s">
        <v>145</v>
      </c>
    </row>
    <row r="140" spans="1:39" x14ac:dyDescent="0.25">
      <c r="A140" t="s">
        <v>142</v>
      </c>
      <c r="B140" t="s">
        <v>146</v>
      </c>
    </row>
    <row r="141" spans="1:39" x14ac:dyDescent="0.25"/>
    <row r="142" spans="1:39" x14ac:dyDescent="0.25"/>
    <row r="143" spans="1:39" x14ac:dyDescent="0.25"/>
    <row r="144" spans="1:39" x14ac:dyDescent="0.25"/>
    <row r="145" spans="1:2" x14ac:dyDescent="0.25"/>
    <row r="146" spans="1:2" x14ac:dyDescent="0.25"/>
    <row r="147" spans="1:2" x14ac:dyDescent="0.25"/>
    <row r="148" spans="1:2" x14ac:dyDescent="0.25"/>
    <row r="149" spans="1:2" x14ac:dyDescent="0.25"/>
    <row r="150" spans="1:2" x14ac:dyDescent="0.25"/>
    <row r="151" spans="1:2" x14ac:dyDescent="0.25"/>
    <row r="152" spans="1:2" x14ac:dyDescent="0.25"/>
    <row r="153" spans="1:2" x14ac:dyDescent="0.25"/>
    <row r="154" spans="1:2" x14ac:dyDescent="0.25"/>
    <row r="155" spans="1:2" x14ac:dyDescent="0.25"/>
    <row r="156" spans="1:2" x14ac:dyDescent="0.25"/>
    <row r="157" spans="1:2" x14ac:dyDescent="0.25"/>
    <row r="158" spans="1:2" x14ac:dyDescent="0.25"/>
    <row r="159" spans="1:2" x14ac:dyDescent="0.25">
      <c r="A159" s="48" t="s">
        <v>36</v>
      </c>
      <c r="B159" s="3"/>
    </row>
    <row r="160" spans="1:2" x14ac:dyDescent="0.25">
      <c r="A160" t="s">
        <v>98</v>
      </c>
      <c r="B160" t="s">
        <v>147</v>
      </c>
    </row>
    <row r="161" spans="1:29" x14ac:dyDescent="0.25">
      <c r="A161" t="s">
        <v>99</v>
      </c>
      <c r="B161" t="s">
        <v>148</v>
      </c>
    </row>
    <row r="162" spans="1:29" x14ac:dyDescent="0.25">
      <c r="A162" s="1" t="s">
        <v>70</v>
      </c>
      <c r="B162" s="1"/>
      <c r="C162" s="1"/>
      <c r="D162" s="1">
        <v>2025</v>
      </c>
      <c r="E162" s="1">
        <v>2026</v>
      </c>
      <c r="F162" s="1">
        <v>2027</v>
      </c>
      <c r="G162" s="1">
        <v>2028</v>
      </c>
      <c r="H162" s="1">
        <v>2029</v>
      </c>
      <c r="I162" s="1">
        <v>2030</v>
      </c>
      <c r="J162" s="1">
        <v>2031</v>
      </c>
      <c r="K162" s="1">
        <v>2032</v>
      </c>
      <c r="L162" s="1">
        <v>2033</v>
      </c>
      <c r="M162" s="1">
        <v>2034</v>
      </c>
      <c r="N162" s="1">
        <v>2035</v>
      </c>
      <c r="O162" s="1">
        <v>2036</v>
      </c>
      <c r="P162" s="1">
        <v>2037</v>
      </c>
      <c r="Q162" s="1">
        <v>2038</v>
      </c>
      <c r="R162" s="1">
        <v>2039</v>
      </c>
      <c r="S162" s="1">
        <v>2040</v>
      </c>
      <c r="T162" s="1">
        <v>2041</v>
      </c>
      <c r="U162" s="1">
        <v>2042</v>
      </c>
      <c r="V162" s="1">
        <v>2043</v>
      </c>
      <c r="W162" s="1">
        <v>2044</v>
      </c>
      <c r="X162" s="1">
        <v>2045</v>
      </c>
      <c r="Y162" s="1">
        <v>2046</v>
      </c>
      <c r="Z162" s="1">
        <v>2047</v>
      </c>
      <c r="AA162" s="1">
        <v>2048</v>
      </c>
      <c r="AB162" s="1">
        <v>2049</v>
      </c>
      <c r="AC162" s="1">
        <v>2050</v>
      </c>
    </row>
    <row r="163" spans="1:29" s="49" customFormat="1" x14ac:dyDescent="0.25">
      <c r="A163" s="52" t="s">
        <v>50</v>
      </c>
      <c r="B163" s="52"/>
      <c r="C163" s="52"/>
      <c r="D163" s="60">
        <v>7.2775030000000003</v>
      </c>
      <c r="E163" s="60">
        <v>7.4548500000000004</v>
      </c>
      <c r="F163" s="60">
        <v>7.5888910000000003</v>
      </c>
      <c r="G163" s="60">
        <v>7.7085520000000001</v>
      </c>
      <c r="H163" s="60">
        <v>7.8140510000000001</v>
      </c>
      <c r="I163" s="60">
        <v>7.922104</v>
      </c>
      <c r="J163" s="60">
        <v>8.0465529999999994</v>
      </c>
      <c r="K163" s="60">
        <v>8.1288750000000007</v>
      </c>
      <c r="L163" s="60">
        <v>8.2205499999999994</v>
      </c>
      <c r="M163" s="60">
        <v>8.2854270000000003</v>
      </c>
      <c r="N163" s="60">
        <v>8.4051449999999992</v>
      </c>
      <c r="O163" s="60">
        <v>8.4770179999999993</v>
      </c>
      <c r="P163" s="60">
        <v>8.5537639999999993</v>
      </c>
      <c r="Q163" s="60">
        <v>8.6283960000000004</v>
      </c>
      <c r="R163" s="60">
        <v>8.7065970000000004</v>
      </c>
      <c r="S163" s="60">
        <v>8.7513089999999991</v>
      </c>
      <c r="T163" s="60">
        <v>8.7975250000000003</v>
      </c>
      <c r="U163" s="60">
        <v>8.8401589999999999</v>
      </c>
      <c r="V163" s="60">
        <v>8.8809240000000003</v>
      </c>
      <c r="W163" s="60">
        <v>8.9211220000000004</v>
      </c>
      <c r="X163" s="60">
        <v>8.9859799999999996</v>
      </c>
      <c r="Y163" s="60">
        <v>9.0297509999999992</v>
      </c>
      <c r="Z163" s="60">
        <v>9.0728100000000005</v>
      </c>
      <c r="AA163" s="60">
        <v>9.1148330000000009</v>
      </c>
      <c r="AB163" s="60">
        <v>9.1519329999999997</v>
      </c>
      <c r="AC163" s="60">
        <v>9.1893030000000007</v>
      </c>
    </row>
    <row r="164" spans="1:29" s="49" customFormat="1" x14ac:dyDescent="0.25">
      <c r="A164" s="52" t="s">
        <v>149</v>
      </c>
      <c r="B164" s="52"/>
      <c r="C164" s="52"/>
      <c r="D164" s="60">
        <f t="shared" ref="D164:AC164" si="4">SUM(D169:D174)</f>
        <v>9.4499999999999993</v>
      </c>
      <c r="E164" s="60">
        <f t="shared" si="4"/>
        <v>9.25</v>
      </c>
      <c r="F164" s="60">
        <f t="shared" si="4"/>
        <v>9.2800000000000011</v>
      </c>
      <c r="G164" s="60">
        <f t="shared" si="4"/>
        <v>9.2899999999999991</v>
      </c>
      <c r="H164" s="60">
        <f t="shared" si="4"/>
        <v>9.15</v>
      </c>
      <c r="I164" s="60">
        <f t="shared" si="4"/>
        <v>9.16</v>
      </c>
      <c r="J164" s="60">
        <f t="shared" si="4"/>
        <v>9.1</v>
      </c>
      <c r="K164" s="60">
        <f t="shared" si="4"/>
        <v>9.11</v>
      </c>
      <c r="L164" s="60">
        <f t="shared" si="4"/>
        <v>9.120000000000001</v>
      </c>
      <c r="M164" s="60">
        <f t="shared" si="4"/>
        <v>9.1300000000000008</v>
      </c>
      <c r="N164" s="60">
        <f t="shared" si="4"/>
        <v>8.59</v>
      </c>
      <c r="O164" s="60">
        <f t="shared" si="4"/>
        <v>8.61</v>
      </c>
      <c r="P164" s="60">
        <f t="shared" si="4"/>
        <v>8.3600000000000012</v>
      </c>
      <c r="Q164" s="60">
        <f t="shared" si="4"/>
        <v>8.4600000000000009</v>
      </c>
      <c r="R164" s="60">
        <f t="shared" si="4"/>
        <v>8.48</v>
      </c>
      <c r="S164" s="60">
        <f t="shared" si="4"/>
        <v>8.5399999999999991</v>
      </c>
      <c r="T164" s="60">
        <f t="shared" si="4"/>
        <v>8.5599999999999987</v>
      </c>
      <c r="U164" s="60">
        <f t="shared" si="4"/>
        <v>8.6300000000000008</v>
      </c>
      <c r="V164" s="60">
        <f t="shared" si="4"/>
        <v>8.66</v>
      </c>
      <c r="W164" s="60">
        <f t="shared" si="4"/>
        <v>8.7000000000000011</v>
      </c>
      <c r="X164" s="60">
        <f t="shared" si="4"/>
        <v>8.77</v>
      </c>
      <c r="Y164" s="60">
        <f t="shared" si="4"/>
        <v>8.81</v>
      </c>
      <c r="Z164" s="60">
        <f t="shared" si="4"/>
        <v>8.89</v>
      </c>
      <c r="AA164" s="60">
        <f t="shared" si="4"/>
        <v>8.9499999999999993</v>
      </c>
      <c r="AB164" s="60">
        <f t="shared" si="4"/>
        <v>9.01</v>
      </c>
      <c r="AC164" s="60">
        <f t="shared" si="4"/>
        <v>9.07</v>
      </c>
    </row>
    <row r="165" spans="1:29" s="49" customFormat="1" x14ac:dyDescent="0.25">
      <c r="A165" s="52" t="s">
        <v>150</v>
      </c>
      <c r="B165" s="52"/>
      <c r="C165" s="52"/>
      <c r="D165" s="60">
        <v>0.56000000000000005</v>
      </c>
      <c r="E165" s="60">
        <v>0.56999999999999995</v>
      </c>
      <c r="F165" s="60">
        <v>0.59</v>
      </c>
      <c r="G165" s="60">
        <v>0.61</v>
      </c>
      <c r="H165" s="60">
        <v>0.64</v>
      </c>
      <c r="I165" s="60">
        <v>0.67</v>
      </c>
      <c r="J165" s="60">
        <v>0.7</v>
      </c>
      <c r="K165" s="60">
        <v>0.74</v>
      </c>
      <c r="L165" s="60">
        <v>0.77</v>
      </c>
      <c r="M165" s="60">
        <v>0.81</v>
      </c>
      <c r="N165" s="60">
        <v>0.85</v>
      </c>
      <c r="O165" s="60">
        <v>0.89</v>
      </c>
      <c r="P165" s="60">
        <v>0.94</v>
      </c>
      <c r="Q165" s="60">
        <v>0.98</v>
      </c>
      <c r="R165" s="60">
        <v>1.03</v>
      </c>
      <c r="S165" s="60">
        <v>1.08</v>
      </c>
      <c r="T165" s="60">
        <v>1.1399999999999999</v>
      </c>
      <c r="U165" s="60">
        <v>1.19</v>
      </c>
      <c r="V165" s="60">
        <v>1.25</v>
      </c>
      <c r="W165" s="60">
        <v>1.31</v>
      </c>
      <c r="X165" s="60">
        <v>1.37</v>
      </c>
      <c r="Y165" s="60">
        <v>1.44</v>
      </c>
      <c r="Z165" s="60">
        <v>1.5</v>
      </c>
      <c r="AA165" s="60">
        <v>1.57</v>
      </c>
      <c r="AB165" s="60">
        <v>1.64</v>
      </c>
      <c r="AC165" s="60">
        <v>1.72</v>
      </c>
    </row>
    <row r="166" spans="1:29" s="49" customFormat="1" x14ac:dyDescent="0.25">
      <c r="A166" s="52" t="s">
        <v>151</v>
      </c>
      <c r="B166" s="52"/>
      <c r="C166" s="52"/>
      <c r="D166" s="60">
        <v>0.23</v>
      </c>
      <c r="E166" s="60">
        <v>0.8</v>
      </c>
      <c r="F166" s="60">
        <v>0.93</v>
      </c>
      <c r="G166" s="60">
        <v>0.93</v>
      </c>
      <c r="H166" s="60">
        <v>0.93</v>
      </c>
      <c r="I166" s="60">
        <v>0.93</v>
      </c>
      <c r="J166" s="60">
        <v>0.93</v>
      </c>
      <c r="K166" s="60">
        <v>0.93</v>
      </c>
      <c r="L166" s="60">
        <v>0.93</v>
      </c>
      <c r="M166" s="60">
        <v>0.93</v>
      </c>
      <c r="N166" s="60">
        <v>0.93</v>
      </c>
      <c r="O166" s="60">
        <v>0.93</v>
      </c>
      <c r="P166" s="60">
        <v>0.93</v>
      </c>
      <c r="Q166" s="60">
        <v>0.93</v>
      </c>
      <c r="R166" s="60">
        <v>0.93</v>
      </c>
      <c r="S166" s="60">
        <v>0.93</v>
      </c>
      <c r="T166" s="60">
        <v>0.93</v>
      </c>
      <c r="U166" s="60">
        <v>0.93</v>
      </c>
      <c r="V166" s="60">
        <v>0.93</v>
      </c>
      <c r="W166" s="60">
        <v>1.06</v>
      </c>
      <c r="X166" s="60">
        <v>1.0900000000000001</v>
      </c>
      <c r="Y166" s="60">
        <v>1.0900000000000001</v>
      </c>
      <c r="Z166" s="60">
        <v>1.42</v>
      </c>
      <c r="AA166" s="60">
        <v>1.42</v>
      </c>
      <c r="AB166" s="60">
        <v>1.42</v>
      </c>
      <c r="AC166" s="60">
        <v>1.42</v>
      </c>
    </row>
    <row r="167" spans="1:29" s="49" customFormat="1" x14ac:dyDescent="0.25">
      <c r="A167" s="52" t="s">
        <v>152</v>
      </c>
      <c r="B167" s="52"/>
      <c r="C167" s="52"/>
      <c r="D167" s="60">
        <v>1.23</v>
      </c>
      <c r="E167" s="60">
        <v>1.46</v>
      </c>
      <c r="F167" s="60">
        <v>1.46</v>
      </c>
      <c r="G167" s="60">
        <v>1.46</v>
      </c>
      <c r="H167" s="60">
        <v>1.5</v>
      </c>
      <c r="I167" s="60">
        <v>1.62</v>
      </c>
      <c r="J167" s="60">
        <v>1.79</v>
      </c>
      <c r="K167" s="60">
        <v>2</v>
      </c>
      <c r="L167" s="60">
        <v>2.04</v>
      </c>
      <c r="M167" s="60">
        <v>2.25</v>
      </c>
      <c r="N167" s="60">
        <v>2.6</v>
      </c>
      <c r="O167" s="60">
        <v>2.6</v>
      </c>
      <c r="P167" s="60">
        <v>2.82</v>
      </c>
      <c r="Q167" s="60">
        <v>2.82</v>
      </c>
      <c r="R167" s="60">
        <v>2.89</v>
      </c>
      <c r="S167" s="60">
        <v>2.89</v>
      </c>
      <c r="T167" s="60">
        <v>2.92</v>
      </c>
      <c r="U167" s="60">
        <v>3.02</v>
      </c>
      <c r="V167" s="60">
        <v>3.02</v>
      </c>
      <c r="W167" s="60">
        <v>3.22</v>
      </c>
      <c r="X167" s="60">
        <v>3.22</v>
      </c>
      <c r="Y167" s="60">
        <v>3.22</v>
      </c>
      <c r="Z167" s="60">
        <v>3.34</v>
      </c>
      <c r="AA167" s="60">
        <v>3.58</v>
      </c>
      <c r="AB167" s="60">
        <v>3.64</v>
      </c>
      <c r="AC167" s="60">
        <v>3.64</v>
      </c>
    </row>
    <row r="168" spans="1:29" s="49" customFormat="1" x14ac:dyDescent="0.25">
      <c r="A168" s="52" t="s">
        <v>153</v>
      </c>
      <c r="B168" s="52"/>
      <c r="C168" s="52"/>
      <c r="D168" s="60">
        <v>0</v>
      </c>
      <c r="E168" s="60">
        <v>0</v>
      </c>
      <c r="F168" s="60">
        <v>0</v>
      </c>
      <c r="G168" s="60">
        <v>0</v>
      </c>
      <c r="H168" s="60">
        <v>0</v>
      </c>
      <c r="I168" s="60">
        <v>0</v>
      </c>
      <c r="J168" s="60">
        <v>0</v>
      </c>
      <c r="K168" s="60">
        <v>0</v>
      </c>
      <c r="L168" s="60">
        <v>0</v>
      </c>
      <c r="M168" s="60">
        <v>0</v>
      </c>
      <c r="N168" s="60">
        <v>0</v>
      </c>
      <c r="O168" s="60">
        <v>0</v>
      </c>
      <c r="P168" s="60">
        <v>0</v>
      </c>
      <c r="Q168" s="60">
        <v>0</v>
      </c>
      <c r="R168" s="60">
        <v>0</v>
      </c>
      <c r="S168" s="60">
        <v>0</v>
      </c>
      <c r="T168" s="60">
        <v>0</v>
      </c>
      <c r="U168" s="60">
        <v>0</v>
      </c>
      <c r="V168" s="60">
        <v>0</v>
      </c>
      <c r="W168" s="60">
        <v>0</v>
      </c>
      <c r="X168" s="60">
        <v>0</v>
      </c>
      <c r="Y168" s="60">
        <v>0</v>
      </c>
      <c r="Z168" s="60">
        <v>0</v>
      </c>
      <c r="AA168" s="60">
        <v>0</v>
      </c>
      <c r="AB168" s="60">
        <v>0</v>
      </c>
      <c r="AC168" s="60">
        <v>0</v>
      </c>
    </row>
    <row r="169" spans="1:29" s="49" customFormat="1" x14ac:dyDescent="0.25">
      <c r="A169" s="52" t="s">
        <v>154</v>
      </c>
      <c r="B169" s="52"/>
      <c r="C169" s="52"/>
      <c r="D169" s="60">
        <v>0.05</v>
      </c>
      <c r="E169" s="60">
        <v>0.06</v>
      </c>
      <c r="F169" s="60">
        <v>0.06</v>
      </c>
      <c r="G169" s="60">
        <v>7.0000000000000007E-2</v>
      </c>
      <c r="H169" s="60">
        <v>0.08</v>
      </c>
      <c r="I169" s="60">
        <v>0.09</v>
      </c>
      <c r="J169" s="60">
        <v>0.1</v>
      </c>
      <c r="K169" s="60">
        <v>0.11</v>
      </c>
      <c r="L169" s="60">
        <v>0.12</v>
      </c>
      <c r="M169" s="60">
        <v>0.13</v>
      </c>
      <c r="N169" s="60">
        <v>0.14000000000000001</v>
      </c>
      <c r="O169" s="60">
        <v>0.16</v>
      </c>
      <c r="P169" s="60">
        <v>0.17</v>
      </c>
      <c r="Q169" s="60">
        <v>0.18</v>
      </c>
      <c r="R169" s="60">
        <v>0.2</v>
      </c>
      <c r="S169" s="60">
        <v>0.22</v>
      </c>
      <c r="T169" s="60">
        <v>0.24</v>
      </c>
      <c r="U169" s="60">
        <v>0.26</v>
      </c>
      <c r="V169" s="60">
        <v>0.28999999999999998</v>
      </c>
      <c r="W169" s="60">
        <v>0.32</v>
      </c>
      <c r="X169" s="60">
        <v>0.36</v>
      </c>
      <c r="Y169" s="60">
        <v>0.4</v>
      </c>
      <c r="Z169" s="60">
        <v>0.46</v>
      </c>
      <c r="AA169" s="60">
        <v>0.52</v>
      </c>
      <c r="AB169" s="60">
        <v>0.57999999999999996</v>
      </c>
      <c r="AC169" s="60">
        <v>0.64</v>
      </c>
    </row>
    <row r="170" spans="1:29" s="49" customFormat="1" x14ac:dyDescent="0.25">
      <c r="A170" s="52" t="s">
        <v>155</v>
      </c>
      <c r="B170" s="52"/>
      <c r="C170" s="52"/>
      <c r="D170" s="60">
        <v>0.12</v>
      </c>
      <c r="E170" s="60">
        <v>0.32</v>
      </c>
      <c r="F170" s="60">
        <v>0.32</v>
      </c>
      <c r="G170" s="60">
        <v>0.32</v>
      </c>
      <c r="H170" s="60">
        <v>0.32</v>
      </c>
      <c r="I170" s="60">
        <v>0.32</v>
      </c>
      <c r="J170" s="60">
        <v>0.32</v>
      </c>
      <c r="K170" s="60">
        <v>0.32</v>
      </c>
      <c r="L170" s="60">
        <v>0.32</v>
      </c>
      <c r="M170" s="60">
        <v>0.32</v>
      </c>
      <c r="N170" s="60">
        <v>0.32</v>
      </c>
      <c r="O170" s="60">
        <v>0.32</v>
      </c>
      <c r="P170" s="60">
        <v>0.32</v>
      </c>
      <c r="Q170" s="60">
        <v>0.32</v>
      </c>
      <c r="R170" s="60">
        <v>0.32</v>
      </c>
      <c r="S170" s="60">
        <v>0.32</v>
      </c>
      <c r="T170" s="60">
        <v>0.32</v>
      </c>
      <c r="U170" s="60">
        <v>0.32</v>
      </c>
      <c r="V170" s="60">
        <v>0.32</v>
      </c>
      <c r="W170" s="60">
        <v>0.33</v>
      </c>
      <c r="X170" s="60">
        <v>0.36</v>
      </c>
      <c r="Y170" s="60">
        <v>0.36</v>
      </c>
      <c r="Z170" s="60">
        <v>0.36</v>
      </c>
      <c r="AA170" s="60">
        <v>0.36</v>
      </c>
      <c r="AB170" s="60">
        <v>0.36</v>
      </c>
      <c r="AC170" s="60">
        <v>0.36</v>
      </c>
    </row>
    <row r="171" spans="1:29" s="49" customFormat="1" x14ac:dyDescent="0.25">
      <c r="A171" s="52" t="s">
        <v>156</v>
      </c>
      <c r="B171" s="52"/>
      <c r="C171" s="52"/>
      <c r="D171" s="60">
        <v>0</v>
      </c>
      <c r="E171" s="60">
        <v>0</v>
      </c>
      <c r="F171" s="60">
        <v>0</v>
      </c>
      <c r="G171" s="60">
        <v>0</v>
      </c>
      <c r="H171" s="60">
        <v>0</v>
      </c>
      <c r="I171" s="60">
        <v>0</v>
      </c>
      <c r="J171" s="60">
        <v>0</v>
      </c>
      <c r="K171" s="60">
        <v>0</v>
      </c>
      <c r="L171" s="60">
        <v>0</v>
      </c>
      <c r="M171" s="60">
        <v>0</v>
      </c>
      <c r="N171" s="60">
        <v>0</v>
      </c>
      <c r="O171" s="60">
        <v>0</v>
      </c>
      <c r="P171" s="60">
        <v>0</v>
      </c>
      <c r="Q171" s="60">
        <v>0</v>
      </c>
      <c r="R171" s="60">
        <v>0</v>
      </c>
      <c r="S171" s="60">
        <v>0</v>
      </c>
      <c r="T171" s="60">
        <v>0</v>
      </c>
      <c r="U171" s="60">
        <v>0</v>
      </c>
      <c r="V171" s="60">
        <v>0</v>
      </c>
      <c r="W171" s="60">
        <v>0</v>
      </c>
      <c r="X171" s="60">
        <v>0</v>
      </c>
      <c r="Y171" s="60">
        <v>0</v>
      </c>
      <c r="Z171" s="60">
        <v>0</v>
      </c>
      <c r="AA171" s="60">
        <v>0</v>
      </c>
      <c r="AB171" s="60">
        <v>0</v>
      </c>
      <c r="AC171" s="60">
        <v>0</v>
      </c>
    </row>
    <row r="172" spans="1:29" s="49" customFormat="1" x14ac:dyDescent="0.25">
      <c r="A172" s="52" t="s">
        <v>157</v>
      </c>
      <c r="B172" s="52"/>
      <c r="C172" s="52"/>
      <c r="D172" s="60">
        <v>5.29</v>
      </c>
      <c r="E172" s="60">
        <v>5.29</v>
      </c>
      <c r="F172" s="60">
        <v>5.29</v>
      </c>
      <c r="G172" s="60">
        <v>5.29</v>
      </c>
      <c r="H172" s="60">
        <v>5.29</v>
      </c>
      <c r="I172" s="60">
        <v>5.29</v>
      </c>
      <c r="J172" s="60">
        <v>5.29</v>
      </c>
      <c r="K172" s="60">
        <v>5.29</v>
      </c>
      <c r="L172" s="60">
        <v>5.29</v>
      </c>
      <c r="M172" s="60">
        <v>5.29</v>
      </c>
      <c r="N172" s="60">
        <v>5.29</v>
      </c>
      <c r="O172" s="60">
        <v>5.29</v>
      </c>
      <c r="P172" s="60">
        <v>5.33</v>
      </c>
      <c r="Q172" s="60">
        <v>5.34</v>
      </c>
      <c r="R172" s="60">
        <v>5.34</v>
      </c>
      <c r="S172" s="60">
        <v>5.37</v>
      </c>
      <c r="T172" s="60">
        <v>5.37</v>
      </c>
      <c r="U172" s="60">
        <v>5.37</v>
      </c>
      <c r="V172" s="60">
        <v>5.37</v>
      </c>
      <c r="W172" s="60">
        <v>5.37</v>
      </c>
      <c r="X172" s="60">
        <v>5.37</v>
      </c>
      <c r="Y172" s="60">
        <v>5.37</v>
      </c>
      <c r="Z172" s="60">
        <v>5.37</v>
      </c>
      <c r="AA172" s="60">
        <v>5.37</v>
      </c>
      <c r="AB172" s="60">
        <v>5.37</v>
      </c>
      <c r="AC172" s="60">
        <v>5.37</v>
      </c>
    </row>
    <row r="173" spans="1:29" s="49" customFormat="1" x14ac:dyDescent="0.25">
      <c r="A173" s="52" t="s">
        <v>158</v>
      </c>
      <c r="B173" s="52"/>
      <c r="C173" s="52"/>
      <c r="D173" s="60">
        <v>2.65</v>
      </c>
      <c r="E173" s="60">
        <v>2.2399999999999998</v>
      </c>
      <c r="F173" s="60">
        <v>2.2399999999999998</v>
      </c>
      <c r="G173" s="60">
        <v>2.2399999999999998</v>
      </c>
      <c r="H173" s="60">
        <v>2.09</v>
      </c>
      <c r="I173" s="60">
        <v>2.09</v>
      </c>
      <c r="J173" s="60">
        <v>2.09</v>
      </c>
      <c r="K173" s="60">
        <v>2.09</v>
      </c>
      <c r="L173" s="60">
        <v>2.09</v>
      </c>
      <c r="M173" s="60">
        <v>2.09</v>
      </c>
      <c r="N173" s="60">
        <v>1.54</v>
      </c>
      <c r="O173" s="60">
        <v>1.54</v>
      </c>
      <c r="P173" s="60">
        <v>1.1499999999999999</v>
      </c>
      <c r="Q173" s="60">
        <v>1.1499999999999999</v>
      </c>
      <c r="R173" s="60">
        <v>1.1499999999999999</v>
      </c>
      <c r="S173" s="60">
        <v>1.1299999999999999</v>
      </c>
      <c r="T173" s="60">
        <v>1.1299999999999999</v>
      </c>
      <c r="U173" s="60">
        <v>1.1299999999999999</v>
      </c>
      <c r="V173" s="60">
        <v>1.1299999999999999</v>
      </c>
      <c r="W173" s="60">
        <v>1.1299999999999999</v>
      </c>
      <c r="X173" s="60">
        <v>1.1299999999999999</v>
      </c>
      <c r="Y173" s="60">
        <v>1.1299999999999999</v>
      </c>
      <c r="Z173" s="60">
        <v>1.1299999999999999</v>
      </c>
      <c r="AA173" s="60">
        <v>1.1299999999999999</v>
      </c>
      <c r="AB173" s="60">
        <v>1.1299999999999999</v>
      </c>
      <c r="AC173" s="60">
        <v>1.1299999999999999</v>
      </c>
    </row>
    <row r="174" spans="1:29" s="49" customFormat="1" x14ac:dyDescent="0.25">
      <c r="A174" s="52" t="s">
        <v>159</v>
      </c>
      <c r="B174" s="52"/>
      <c r="C174" s="52"/>
      <c r="D174" s="60">
        <v>1.34</v>
      </c>
      <c r="E174" s="60">
        <v>1.34</v>
      </c>
      <c r="F174" s="60">
        <v>1.37</v>
      </c>
      <c r="G174" s="60">
        <v>1.37</v>
      </c>
      <c r="H174" s="60">
        <v>1.37</v>
      </c>
      <c r="I174" s="60">
        <v>1.37</v>
      </c>
      <c r="J174" s="60">
        <v>1.3</v>
      </c>
      <c r="K174" s="60">
        <v>1.3</v>
      </c>
      <c r="L174" s="60">
        <v>1.3</v>
      </c>
      <c r="M174" s="60">
        <v>1.3</v>
      </c>
      <c r="N174" s="60">
        <v>1.3</v>
      </c>
      <c r="O174" s="60">
        <v>1.3</v>
      </c>
      <c r="P174" s="60">
        <v>1.39</v>
      </c>
      <c r="Q174" s="60">
        <v>1.47</v>
      </c>
      <c r="R174" s="60">
        <v>1.47</v>
      </c>
      <c r="S174" s="60">
        <v>1.5</v>
      </c>
      <c r="T174" s="60">
        <v>1.5</v>
      </c>
      <c r="U174" s="60">
        <v>1.55</v>
      </c>
      <c r="V174" s="60">
        <v>1.55</v>
      </c>
      <c r="W174" s="60">
        <v>1.55</v>
      </c>
      <c r="X174" s="60">
        <v>1.55</v>
      </c>
      <c r="Y174" s="60">
        <v>1.55</v>
      </c>
      <c r="Z174" s="60">
        <v>1.57</v>
      </c>
      <c r="AA174" s="60">
        <v>1.57</v>
      </c>
      <c r="AB174" s="60">
        <v>1.57</v>
      </c>
      <c r="AC174" s="60">
        <v>1.57</v>
      </c>
    </row>
    <row r="175" spans="1:29" x14ac:dyDescent="0.25">
      <c r="D175" s="49">
        <f>SUM(D165:D174)</f>
        <v>11.47</v>
      </c>
      <c r="AC175" s="49">
        <f>SUM(AC165:AC174)</f>
        <v>15.849999999999998</v>
      </c>
    </row>
    <row r="176" spans="1:29" s="49" customFormat="1" x14ac:dyDescent="0.25">
      <c r="A176" s="52"/>
      <c r="B176" s="60"/>
      <c r="C176" s="60"/>
      <c r="D176" s="60"/>
      <c r="E176" s="60"/>
      <c r="F176" s="60"/>
      <c r="G176" s="60"/>
      <c r="H176" s="60"/>
      <c r="I176" s="60"/>
      <c r="J176" s="60"/>
      <c r="K176" s="60"/>
      <c r="L176" s="60"/>
      <c r="M176" s="60"/>
      <c r="N176" s="60"/>
      <c r="O176" s="60"/>
      <c r="P176" s="60"/>
      <c r="Q176" s="60"/>
      <c r="R176" s="60"/>
      <c r="S176" s="60"/>
      <c r="T176" s="60"/>
      <c r="U176" s="60"/>
      <c r="V176" s="60"/>
      <c r="W176" s="60"/>
      <c r="X176" s="60"/>
      <c r="Y176" s="60"/>
      <c r="Z176" s="60"/>
      <c r="AA176" t="s">
        <v>160</v>
      </c>
      <c r="AC176" s="49">
        <f>AC167-D167</f>
        <v>2.41</v>
      </c>
    </row>
    <row r="177" spans="1:29" s="49" customFormat="1" x14ac:dyDescent="0.25">
      <c r="A177" s="52"/>
      <c r="B177" s="60"/>
      <c r="C177" s="60"/>
      <c r="D177" s="60"/>
      <c r="E177" s="60"/>
      <c r="F177" s="60"/>
      <c r="G177" s="60"/>
      <c r="H177" s="60"/>
      <c r="I177" s="60"/>
      <c r="J177" s="60"/>
      <c r="K177" s="60"/>
      <c r="L177" s="60"/>
      <c r="M177" s="60"/>
      <c r="N177" s="60"/>
      <c r="O177" s="60"/>
      <c r="P177" s="60"/>
      <c r="Q177" s="60"/>
      <c r="R177" s="60"/>
      <c r="S177" s="60"/>
      <c r="T177" s="60"/>
      <c r="U177" s="60"/>
      <c r="V177" s="60"/>
      <c r="W177" s="60"/>
      <c r="X177" s="60"/>
      <c r="Y177" s="60"/>
      <c r="Z177" s="60"/>
      <c r="AA177" t="s">
        <v>161</v>
      </c>
      <c r="AC177" s="49">
        <f>SUM(AC165:AC166)-SUM(D165:D166)</f>
        <v>2.3499999999999996</v>
      </c>
    </row>
    <row r="178" spans="1:29" x14ac:dyDescent="0.25">
      <c r="T178" s="49"/>
      <c r="Y178" s="49"/>
      <c r="AA178" t="s">
        <v>162</v>
      </c>
      <c r="AC178" s="49">
        <f>AC174-D174</f>
        <v>0.22999999999999998</v>
      </c>
    </row>
    <row r="179" spans="1:29" x14ac:dyDescent="0.25">
      <c r="Q179" s="49"/>
      <c r="T179" s="49"/>
      <c r="Y179" s="49"/>
      <c r="AA179" t="s">
        <v>163</v>
      </c>
      <c r="AC179" s="88">
        <f>AC166/SUM(AC165:AC166)</f>
        <v>0.45222929936305734</v>
      </c>
    </row>
    <row r="180" spans="1:29" x14ac:dyDescent="0.25">
      <c r="Y180" s="49"/>
      <c r="AA180" t="s">
        <v>164</v>
      </c>
      <c r="AC180" s="88">
        <f>AC170/SUM(AC169:AC170)</f>
        <v>0.36</v>
      </c>
    </row>
    <row r="181" spans="1:29" x14ac:dyDescent="0.25">
      <c r="T181" s="49"/>
    </row>
    <row r="182" spans="1:29" x14ac:dyDescent="0.25">
      <c r="R182" s="49"/>
      <c r="AA182" t="s">
        <v>165</v>
      </c>
      <c r="AC182" s="49">
        <f>AC169+AC170-D169-D170</f>
        <v>0.83</v>
      </c>
    </row>
    <row r="183" spans="1:29" x14ac:dyDescent="0.25">
      <c r="T183" s="49"/>
    </row>
    <row r="184" spans="1:29" x14ac:dyDescent="0.25"/>
    <row r="185" spans="1:29" x14ac:dyDescent="0.25"/>
    <row r="186" spans="1:29" x14ac:dyDescent="0.25">
      <c r="Q186" s="10"/>
      <c r="AC186" s="49"/>
    </row>
    <row r="187" spans="1:29" x14ac:dyDescent="0.25"/>
    <row r="188" spans="1:29" x14ac:dyDescent="0.25"/>
    <row r="189" spans="1:29" x14ac:dyDescent="0.25"/>
    <row r="190" spans="1:29" x14ac:dyDescent="0.25"/>
    <row r="191" spans="1:29" x14ac:dyDescent="0.25"/>
    <row r="192" spans="1:29" x14ac:dyDescent="0.25"/>
    <row r="193" spans="1:29" x14ac:dyDescent="0.25"/>
    <row r="194" spans="1:29" x14ac:dyDescent="0.25"/>
    <row r="195" spans="1:29" x14ac:dyDescent="0.25">
      <c r="A195" s="48" t="s">
        <v>41</v>
      </c>
      <c r="B195" s="3"/>
    </row>
    <row r="196" spans="1:29" x14ac:dyDescent="0.25">
      <c r="A196" t="s">
        <v>98</v>
      </c>
      <c r="B196" t="s">
        <v>166</v>
      </c>
    </row>
    <row r="197" spans="1:29" x14ac:dyDescent="0.25">
      <c r="A197" t="s">
        <v>99</v>
      </c>
      <c r="B197" t="s">
        <v>114</v>
      </c>
    </row>
    <row r="198" spans="1:29" x14ac:dyDescent="0.25">
      <c r="A198" s="1" t="s">
        <v>70</v>
      </c>
      <c r="B198" s="1"/>
      <c r="C198" s="1"/>
      <c r="D198" s="1">
        <v>2025</v>
      </c>
      <c r="E198" s="1">
        <v>2026</v>
      </c>
      <c r="F198" s="1">
        <v>2027</v>
      </c>
      <c r="G198" s="1">
        <v>2028</v>
      </c>
      <c r="H198" s="1">
        <v>2029</v>
      </c>
      <c r="I198" s="1">
        <v>2030</v>
      </c>
      <c r="J198" s="1">
        <v>2031</v>
      </c>
      <c r="K198" s="1">
        <v>2032</v>
      </c>
      <c r="L198" s="1">
        <v>2033</v>
      </c>
      <c r="M198" s="1">
        <v>2034</v>
      </c>
      <c r="N198" s="1">
        <v>2035</v>
      </c>
      <c r="O198" s="1">
        <v>2036</v>
      </c>
      <c r="P198" s="1">
        <v>2037</v>
      </c>
      <c r="Q198" s="1">
        <v>2038</v>
      </c>
      <c r="R198" s="1">
        <v>2039</v>
      </c>
      <c r="S198" s="1">
        <v>2040</v>
      </c>
      <c r="T198" s="1">
        <v>2041</v>
      </c>
      <c r="U198" s="1">
        <v>2042</v>
      </c>
      <c r="V198" s="1">
        <v>2043</v>
      </c>
      <c r="W198" s="1">
        <v>2044</v>
      </c>
      <c r="X198" s="1">
        <v>2045</v>
      </c>
      <c r="Y198" s="1">
        <v>2046</v>
      </c>
      <c r="Z198" s="1">
        <v>2047</v>
      </c>
      <c r="AA198" s="1">
        <v>2048</v>
      </c>
      <c r="AB198" s="1">
        <v>2049</v>
      </c>
      <c r="AC198" s="1">
        <v>2050</v>
      </c>
    </row>
    <row r="199" spans="1:29" s="49" customFormat="1" x14ac:dyDescent="0.25">
      <c r="A199" s="52" t="s">
        <v>150</v>
      </c>
      <c r="B199" s="52"/>
      <c r="C199" s="52"/>
      <c r="D199" s="60">
        <v>1.05</v>
      </c>
      <c r="E199" s="60">
        <v>1.07</v>
      </c>
      <c r="F199" s="60">
        <v>1.1100000000000001</v>
      </c>
      <c r="G199" s="60">
        <v>1.1499999999999999</v>
      </c>
      <c r="H199" s="60">
        <v>1.19</v>
      </c>
      <c r="I199" s="60">
        <v>1.25</v>
      </c>
      <c r="J199" s="60">
        <v>1.32</v>
      </c>
      <c r="K199" s="60">
        <v>1.38</v>
      </c>
      <c r="L199" s="60">
        <v>1.45</v>
      </c>
      <c r="M199" s="60">
        <v>1.52</v>
      </c>
      <c r="N199" s="60">
        <v>1.58</v>
      </c>
      <c r="O199" s="60">
        <v>1.67</v>
      </c>
      <c r="P199" s="60">
        <v>1.76</v>
      </c>
      <c r="Q199" s="60">
        <v>1.83</v>
      </c>
      <c r="R199" s="60">
        <v>1.93</v>
      </c>
      <c r="S199" s="60">
        <v>2.0299999999999998</v>
      </c>
      <c r="T199" s="60">
        <v>2.13</v>
      </c>
      <c r="U199" s="60">
        <v>2.2400000000000002</v>
      </c>
      <c r="V199" s="60">
        <v>2.34</v>
      </c>
      <c r="W199" s="60">
        <v>2.4500000000000002</v>
      </c>
      <c r="X199" s="60">
        <v>2.57</v>
      </c>
      <c r="Y199" s="60">
        <v>2.68</v>
      </c>
      <c r="Z199" s="60">
        <v>2.81</v>
      </c>
      <c r="AA199" s="60">
        <v>2.94</v>
      </c>
      <c r="AB199" s="60">
        <v>3.07</v>
      </c>
      <c r="AC199" s="60">
        <v>3.22</v>
      </c>
    </row>
    <row r="200" spans="1:29" s="49" customFormat="1" x14ac:dyDescent="0.25">
      <c r="A200" s="52" t="s">
        <v>151</v>
      </c>
      <c r="B200" s="52"/>
      <c r="C200" s="52"/>
      <c r="D200" s="60">
        <v>0.47</v>
      </c>
      <c r="E200" s="60">
        <v>1.66</v>
      </c>
      <c r="F200" s="60">
        <v>1.95</v>
      </c>
      <c r="G200" s="60">
        <v>1.94</v>
      </c>
      <c r="H200" s="60">
        <v>1.94</v>
      </c>
      <c r="I200" s="60">
        <v>1.94</v>
      </c>
      <c r="J200" s="60">
        <v>1.95</v>
      </c>
      <c r="K200" s="60">
        <v>1.94</v>
      </c>
      <c r="L200" s="60">
        <v>1.95</v>
      </c>
      <c r="M200" s="60">
        <v>1.95</v>
      </c>
      <c r="N200" s="60">
        <v>1.93</v>
      </c>
      <c r="O200" s="60">
        <v>1.94</v>
      </c>
      <c r="P200" s="60">
        <v>1.95</v>
      </c>
      <c r="Q200" s="60">
        <v>1.94</v>
      </c>
      <c r="R200" s="60">
        <v>1.94</v>
      </c>
      <c r="S200" s="60">
        <v>1.95</v>
      </c>
      <c r="T200" s="60">
        <v>1.94</v>
      </c>
      <c r="U200" s="60">
        <v>1.95</v>
      </c>
      <c r="V200" s="60">
        <v>1.95</v>
      </c>
      <c r="W200" s="60">
        <v>2.21</v>
      </c>
      <c r="X200" s="60">
        <v>2.27</v>
      </c>
      <c r="Y200" s="60">
        <v>2.2599999999999998</v>
      </c>
      <c r="Z200" s="60">
        <v>2.96</v>
      </c>
      <c r="AA200" s="60">
        <v>2.96</v>
      </c>
      <c r="AB200" s="60">
        <v>2.97</v>
      </c>
      <c r="AC200" s="60">
        <v>2.98</v>
      </c>
    </row>
    <row r="201" spans="1:29" s="49" customFormat="1" x14ac:dyDescent="0.25">
      <c r="A201" s="52" t="s">
        <v>152</v>
      </c>
      <c r="B201" s="52"/>
      <c r="C201" s="52"/>
      <c r="D201" s="60">
        <v>4.2699999999999996</v>
      </c>
      <c r="E201" s="60">
        <v>5.05</v>
      </c>
      <c r="F201" s="60">
        <v>5.05</v>
      </c>
      <c r="G201" s="60">
        <v>5.09</v>
      </c>
      <c r="H201" s="60">
        <v>5.15</v>
      </c>
      <c r="I201" s="60">
        <v>5.56</v>
      </c>
      <c r="J201" s="60">
        <v>6.26</v>
      </c>
      <c r="K201" s="60">
        <v>7.06</v>
      </c>
      <c r="L201" s="60">
        <v>7.12</v>
      </c>
      <c r="M201" s="60">
        <v>7.82</v>
      </c>
      <c r="N201" s="60">
        <v>9.17</v>
      </c>
      <c r="O201" s="60">
        <v>9.11</v>
      </c>
      <c r="P201" s="60">
        <v>9.8800000000000008</v>
      </c>
      <c r="Q201" s="60">
        <v>9.89</v>
      </c>
      <c r="R201" s="60">
        <v>10.09</v>
      </c>
      <c r="S201" s="60">
        <v>10.119999999999999</v>
      </c>
      <c r="T201" s="60">
        <v>10.33</v>
      </c>
      <c r="U201" s="60">
        <v>10.66</v>
      </c>
      <c r="V201" s="60">
        <v>10.71</v>
      </c>
      <c r="W201" s="60">
        <v>11.31</v>
      </c>
      <c r="X201" s="60">
        <v>11.37</v>
      </c>
      <c r="Y201" s="60">
        <v>11.47</v>
      </c>
      <c r="Z201" s="60">
        <v>11.81</v>
      </c>
      <c r="AA201" s="60">
        <v>12.57</v>
      </c>
      <c r="AB201" s="60">
        <v>12.78</v>
      </c>
      <c r="AC201" s="60">
        <v>12.87</v>
      </c>
    </row>
    <row r="202" spans="1:29" s="49" customFormat="1" x14ac:dyDescent="0.25">
      <c r="A202" s="52" t="s">
        <v>153</v>
      </c>
      <c r="B202" s="52"/>
      <c r="C202" s="52"/>
      <c r="D202" s="60">
        <v>0</v>
      </c>
      <c r="E202" s="60">
        <v>0</v>
      </c>
      <c r="F202" s="60">
        <v>0</v>
      </c>
      <c r="G202" s="60">
        <v>0</v>
      </c>
      <c r="H202" s="60">
        <v>0</v>
      </c>
      <c r="I202" s="60">
        <v>0</v>
      </c>
      <c r="J202" s="60">
        <v>0</v>
      </c>
      <c r="K202" s="60">
        <v>0</v>
      </c>
      <c r="L202" s="60">
        <v>0</v>
      </c>
      <c r="M202" s="60">
        <v>0</v>
      </c>
      <c r="N202" s="60">
        <v>0</v>
      </c>
      <c r="O202" s="60">
        <v>0</v>
      </c>
      <c r="P202" s="60">
        <v>0</v>
      </c>
      <c r="Q202" s="60">
        <v>0</v>
      </c>
      <c r="R202" s="60">
        <v>0</v>
      </c>
      <c r="S202" s="60">
        <v>0</v>
      </c>
      <c r="T202" s="60">
        <v>0</v>
      </c>
      <c r="U202" s="60">
        <v>0</v>
      </c>
      <c r="V202" s="60">
        <v>0</v>
      </c>
      <c r="W202" s="60">
        <v>0</v>
      </c>
      <c r="X202" s="60">
        <v>0</v>
      </c>
      <c r="Y202" s="60">
        <v>0</v>
      </c>
      <c r="Z202" s="60">
        <v>0</v>
      </c>
      <c r="AA202" s="60">
        <v>0</v>
      </c>
      <c r="AB202" s="60">
        <v>0</v>
      </c>
      <c r="AC202" s="60">
        <v>0</v>
      </c>
    </row>
    <row r="203" spans="1:29" s="49" customFormat="1" x14ac:dyDescent="0.25">
      <c r="A203" s="52" t="s">
        <v>154</v>
      </c>
      <c r="B203" s="52"/>
      <c r="C203" s="52"/>
      <c r="D203" s="60">
        <v>0</v>
      </c>
      <c r="E203" s="60">
        <v>0</v>
      </c>
      <c r="F203" s="60">
        <v>0</v>
      </c>
      <c r="G203" s="60">
        <v>0</v>
      </c>
      <c r="H203" s="60">
        <v>0</v>
      </c>
      <c r="I203" s="60">
        <v>0</v>
      </c>
      <c r="J203" s="60">
        <v>0</v>
      </c>
      <c r="K203" s="60">
        <v>0</v>
      </c>
      <c r="L203" s="60">
        <v>0</v>
      </c>
      <c r="M203" s="60">
        <v>0</v>
      </c>
      <c r="N203" s="60">
        <v>0</v>
      </c>
      <c r="O203" s="60">
        <v>0</v>
      </c>
      <c r="P203" s="60">
        <v>0</v>
      </c>
      <c r="Q203" s="60">
        <v>0</v>
      </c>
      <c r="R203" s="60">
        <v>0</v>
      </c>
      <c r="S203" s="60">
        <v>0</v>
      </c>
      <c r="T203" s="60">
        <v>0</v>
      </c>
      <c r="U203" s="60">
        <v>0</v>
      </c>
      <c r="V203" s="60">
        <v>0</v>
      </c>
      <c r="W203" s="60">
        <v>0</v>
      </c>
      <c r="X203" s="60">
        <v>0</v>
      </c>
      <c r="Y203" s="60">
        <v>0</v>
      </c>
      <c r="Z203" s="60">
        <v>0</v>
      </c>
      <c r="AA203" s="60">
        <v>0</v>
      </c>
      <c r="AB203" s="60">
        <v>0</v>
      </c>
      <c r="AC203" s="60">
        <v>0</v>
      </c>
    </row>
    <row r="204" spans="1:29" s="49" customFormat="1" x14ac:dyDescent="0.25">
      <c r="A204" s="52" t="s">
        <v>155</v>
      </c>
      <c r="B204" s="52"/>
      <c r="C204" s="52"/>
      <c r="D204" s="60">
        <v>0</v>
      </c>
      <c r="E204" s="60">
        <v>0</v>
      </c>
      <c r="F204" s="60">
        <v>0</v>
      </c>
      <c r="G204" s="60">
        <v>0</v>
      </c>
      <c r="H204" s="60">
        <v>0</v>
      </c>
      <c r="I204" s="60">
        <v>0</v>
      </c>
      <c r="J204" s="60">
        <v>0</v>
      </c>
      <c r="K204" s="60">
        <v>0</v>
      </c>
      <c r="L204" s="60">
        <v>0</v>
      </c>
      <c r="M204" s="60">
        <v>0</v>
      </c>
      <c r="N204" s="60">
        <v>0</v>
      </c>
      <c r="O204" s="60">
        <v>0</v>
      </c>
      <c r="P204" s="60">
        <v>0</v>
      </c>
      <c r="Q204" s="60">
        <v>0</v>
      </c>
      <c r="R204" s="60">
        <v>0</v>
      </c>
      <c r="S204" s="60">
        <v>0</v>
      </c>
      <c r="T204" s="60">
        <v>0</v>
      </c>
      <c r="U204" s="60">
        <v>0</v>
      </c>
      <c r="V204" s="60">
        <v>0</v>
      </c>
      <c r="W204" s="60">
        <v>0</v>
      </c>
      <c r="X204" s="60">
        <v>0</v>
      </c>
      <c r="Y204" s="60">
        <v>0</v>
      </c>
      <c r="Z204" s="60">
        <v>0</v>
      </c>
      <c r="AA204" s="60">
        <v>0</v>
      </c>
      <c r="AB204" s="60">
        <v>0</v>
      </c>
      <c r="AC204" s="60">
        <v>0</v>
      </c>
    </row>
    <row r="205" spans="1:29" s="49" customFormat="1" x14ac:dyDescent="0.25">
      <c r="A205" s="52" t="s">
        <v>156</v>
      </c>
      <c r="B205" s="52"/>
      <c r="C205" s="52"/>
      <c r="D205" s="60">
        <v>0</v>
      </c>
      <c r="E205" s="60">
        <v>0</v>
      </c>
      <c r="F205" s="60">
        <v>0</v>
      </c>
      <c r="G205" s="60">
        <v>0</v>
      </c>
      <c r="H205" s="60">
        <v>0</v>
      </c>
      <c r="I205" s="60">
        <v>0</v>
      </c>
      <c r="J205" s="60">
        <v>0</v>
      </c>
      <c r="K205" s="60">
        <v>0</v>
      </c>
      <c r="L205" s="60">
        <v>0</v>
      </c>
      <c r="M205" s="60">
        <v>0</v>
      </c>
      <c r="N205" s="60">
        <v>0</v>
      </c>
      <c r="O205" s="60">
        <v>0</v>
      </c>
      <c r="P205" s="60">
        <v>0</v>
      </c>
      <c r="Q205" s="60">
        <v>0</v>
      </c>
      <c r="R205" s="60">
        <v>0</v>
      </c>
      <c r="S205" s="60">
        <v>0</v>
      </c>
      <c r="T205" s="60">
        <v>0</v>
      </c>
      <c r="U205" s="60">
        <v>0</v>
      </c>
      <c r="V205" s="60">
        <v>0</v>
      </c>
      <c r="W205" s="60">
        <v>0</v>
      </c>
      <c r="X205" s="60">
        <v>0</v>
      </c>
      <c r="Y205" s="60">
        <v>0</v>
      </c>
      <c r="Z205" s="60">
        <v>0</v>
      </c>
      <c r="AA205" s="60">
        <v>0</v>
      </c>
      <c r="AB205" s="60">
        <v>0</v>
      </c>
      <c r="AC205" s="60">
        <v>0</v>
      </c>
    </row>
    <row r="206" spans="1:29" s="49" customFormat="1" x14ac:dyDescent="0.25">
      <c r="A206" s="52" t="s">
        <v>157</v>
      </c>
      <c r="B206" s="52"/>
      <c r="C206" s="52"/>
      <c r="D206" s="60">
        <v>24.74</v>
      </c>
      <c r="E206" s="60">
        <v>24.26</v>
      </c>
      <c r="F206" s="60">
        <v>24.62</v>
      </c>
      <c r="G206" s="60">
        <v>24.93</v>
      </c>
      <c r="H206" s="60">
        <v>24.82</v>
      </c>
      <c r="I206" s="60">
        <v>24.61</v>
      </c>
      <c r="J206" s="60">
        <v>25.37</v>
      </c>
      <c r="K206" s="60">
        <v>25</v>
      </c>
      <c r="L206" s="60">
        <v>25.29</v>
      </c>
      <c r="M206" s="60">
        <v>24.69</v>
      </c>
      <c r="N206" s="60">
        <v>24.65</v>
      </c>
      <c r="O206" s="60">
        <v>25.17</v>
      </c>
      <c r="P206" s="60">
        <v>24.46</v>
      </c>
      <c r="Q206" s="60">
        <v>24.57</v>
      </c>
      <c r="R206" s="60">
        <v>24.71</v>
      </c>
      <c r="S206" s="60">
        <v>24.88</v>
      </c>
      <c r="T206" s="60">
        <v>25</v>
      </c>
      <c r="U206" s="60">
        <v>24.61</v>
      </c>
      <c r="V206" s="60">
        <v>24.84</v>
      </c>
      <c r="W206" s="60">
        <v>24.35</v>
      </c>
      <c r="X206" s="60">
        <v>24.91</v>
      </c>
      <c r="Y206" s="60">
        <v>25.01</v>
      </c>
      <c r="Z206" s="60">
        <v>24.14</v>
      </c>
      <c r="AA206" s="60">
        <v>23.83</v>
      </c>
      <c r="AB206" s="60">
        <v>23.86</v>
      </c>
      <c r="AC206" s="60">
        <v>24.02</v>
      </c>
    </row>
    <row r="207" spans="1:29" s="49" customFormat="1" x14ac:dyDescent="0.25">
      <c r="A207" s="52" t="s">
        <v>158</v>
      </c>
      <c r="B207" s="52"/>
      <c r="C207" s="52"/>
      <c r="D207" s="60">
        <v>1.17</v>
      </c>
      <c r="E207" s="60">
        <v>0.78</v>
      </c>
      <c r="F207" s="60">
        <v>0.82000000000000006</v>
      </c>
      <c r="G207" s="60">
        <v>0.97</v>
      </c>
      <c r="H207" s="60">
        <v>1.49</v>
      </c>
      <c r="I207" s="60">
        <v>1.78</v>
      </c>
      <c r="J207" s="60">
        <v>1.52</v>
      </c>
      <c r="K207" s="60">
        <v>1.37</v>
      </c>
      <c r="L207" s="60">
        <v>1.49</v>
      </c>
      <c r="M207" s="60">
        <v>1.6</v>
      </c>
      <c r="N207" s="60">
        <v>1.17</v>
      </c>
      <c r="O207" s="60">
        <v>1.08</v>
      </c>
      <c r="P207" s="60">
        <v>0.74</v>
      </c>
      <c r="Q207" s="60">
        <v>0.5</v>
      </c>
      <c r="R207" s="60">
        <v>0.6</v>
      </c>
      <c r="S207" s="60">
        <v>0.51</v>
      </c>
      <c r="T207" s="60">
        <v>0.56999999999999995</v>
      </c>
      <c r="U207" s="60">
        <v>0.52</v>
      </c>
      <c r="V207" s="60">
        <v>0.57999999999999996</v>
      </c>
      <c r="W207" s="60">
        <v>0.53</v>
      </c>
      <c r="X207" s="60">
        <v>0.36</v>
      </c>
      <c r="Y207" s="60">
        <v>0.47</v>
      </c>
      <c r="Z207" s="60">
        <v>0.48</v>
      </c>
      <c r="AA207" s="60">
        <v>0.33</v>
      </c>
      <c r="AB207" s="60">
        <v>0.32</v>
      </c>
      <c r="AC207" s="60">
        <v>0.32</v>
      </c>
    </row>
    <row r="208" spans="1:29" s="49" customFormat="1" x14ac:dyDescent="0.25">
      <c r="A208" s="52" t="s">
        <v>159</v>
      </c>
      <c r="B208" s="52"/>
      <c r="C208" s="52"/>
      <c r="D208" s="60">
        <v>10.46</v>
      </c>
      <c r="E208" s="60">
        <v>10.46</v>
      </c>
      <c r="F208" s="60">
        <v>10.72</v>
      </c>
      <c r="G208" s="60">
        <v>10.72</v>
      </c>
      <c r="H208" s="60">
        <v>10.72</v>
      </c>
      <c r="I208" s="60">
        <v>10.72</v>
      </c>
      <c r="J208" s="60">
        <v>10.19</v>
      </c>
      <c r="K208" s="60">
        <v>10.19</v>
      </c>
      <c r="L208" s="60">
        <v>10.19</v>
      </c>
      <c r="M208" s="60">
        <v>10.19</v>
      </c>
      <c r="N208" s="60">
        <v>10.19</v>
      </c>
      <c r="O208" s="60">
        <v>10.19</v>
      </c>
      <c r="P208" s="60">
        <v>10.9</v>
      </c>
      <c r="Q208" s="60">
        <v>11.51</v>
      </c>
      <c r="R208" s="60">
        <v>11.51</v>
      </c>
      <c r="S208" s="60">
        <v>11.74</v>
      </c>
      <c r="T208" s="60">
        <v>11.74</v>
      </c>
      <c r="U208" s="60">
        <v>12.15</v>
      </c>
      <c r="V208" s="60">
        <v>12.15</v>
      </c>
      <c r="W208" s="60">
        <v>12.15</v>
      </c>
      <c r="X208" s="60">
        <v>12.15</v>
      </c>
      <c r="Y208" s="60">
        <v>12.15</v>
      </c>
      <c r="Z208" s="60">
        <v>12.29</v>
      </c>
      <c r="AA208" s="60">
        <v>12.29</v>
      </c>
      <c r="AB208" s="60">
        <v>12.29</v>
      </c>
      <c r="AC208" s="60">
        <v>12.29</v>
      </c>
    </row>
    <row r="209" spans="9:29" x14ac:dyDescent="0.25">
      <c r="AC209" s="49">
        <f>SUM(AC199:AC208)</f>
        <v>55.7</v>
      </c>
    </row>
    <row r="210" spans="9:29" x14ac:dyDescent="0.25"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  <c r="Z210" s="10"/>
      <c r="AA210" s="10"/>
      <c r="AB210" s="10"/>
      <c r="AC210" s="10"/>
    </row>
    <row r="211" spans="9:29" x14ac:dyDescent="0.25">
      <c r="AC211" s="10"/>
    </row>
    <row r="212" spans="9:29" x14ac:dyDescent="0.25">
      <c r="AC212" s="10"/>
    </row>
    <row r="213" spans="9:29" x14ac:dyDescent="0.25">
      <c r="AB213" s="49"/>
    </row>
    <row r="214" spans="9:29" x14ac:dyDescent="0.25">
      <c r="AB214" s="10"/>
    </row>
    <row r="215" spans="9:29" x14ac:dyDescent="0.25"/>
    <row r="216" spans="9:29" x14ac:dyDescent="0.25"/>
    <row r="217" spans="9:29" x14ac:dyDescent="0.25"/>
    <row r="218" spans="9:29" x14ac:dyDescent="0.25"/>
    <row r="219" spans="9:29" x14ac:dyDescent="0.25"/>
    <row r="220" spans="9:29" x14ac:dyDescent="0.25"/>
    <row r="221" spans="9:29" x14ac:dyDescent="0.25"/>
    <row r="222" spans="9:29" x14ac:dyDescent="0.25"/>
    <row r="223" spans="9:29" x14ac:dyDescent="0.25"/>
    <row r="224" spans="9:29" x14ac:dyDescent="0.25"/>
    <row r="225" spans="1:27" x14ac:dyDescent="0.25"/>
    <row r="226" spans="1:27" x14ac:dyDescent="0.25"/>
    <row r="227" spans="1:27" x14ac:dyDescent="0.25"/>
    <row r="228" spans="1:27" x14ac:dyDescent="0.25"/>
    <row r="229" spans="1:27" x14ac:dyDescent="0.25"/>
    <row r="230" spans="1:27" x14ac:dyDescent="0.25"/>
    <row r="231" spans="1:27" s="49" customFormat="1" x14ac:dyDescent="0.25">
      <c r="A231" s="52"/>
      <c r="B231" s="60"/>
      <c r="C231" s="60"/>
      <c r="D231" s="60"/>
      <c r="E231" s="60"/>
      <c r="F231" s="60"/>
      <c r="G231" s="60"/>
      <c r="H231" s="60"/>
      <c r="I231" s="60"/>
      <c r="J231" s="60"/>
      <c r="K231" s="60"/>
      <c r="L231" s="60"/>
      <c r="M231" s="60"/>
      <c r="N231" s="60"/>
      <c r="O231" s="60"/>
      <c r="P231" s="60"/>
      <c r="Q231" s="60"/>
      <c r="R231" s="60"/>
      <c r="S231" s="60"/>
      <c r="T231" s="60"/>
      <c r="U231" s="60"/>
      <c r="V231" s="60"/>
      <c r="W231" s="60"/>
      <c r="X231" s="60"/>
      <c r="Y231" s="60"/>
      <c r="Z231" s="60"/>
      <c r="AA231" s="60"/>
    </row>
    <row r="232" spans="1:27" s="49" customFormat="1" hidden="1" x14ac:dyDescent="0.25">
      <c r="A232" s="52"/>
      <c r="B232" s="60"/>
      <c r="C232" s="60"/>
      <c r="D232" s="60"/>
      <c r="E232" s="60"/>
      <c r="F232" s="60"/>
      <c r="G232" s="60"/>
      <c r="H232" s="60"/>
      <c r="I232" s="60"/>
      <c r="J232" s="60"/>
      <c r="K232" s="60"/>
      <c r="L232" s="60"/>
      <c r="M232" s="60"/>
      <c r="N232" s="60"/>
      <c r="O232" s="60"/>
      <c r="P232" s="60"/>
      <c r="Q232" s="60"/>
      <c r="R232" s="60"/>
      <c r="S232" s="60"/>
      <c r="T232" s="60"/>
      <c r="U232" s="60"/>
      <c r="V232" s="60"/>
      <c r="W232" s="60"/>
      <c r="X232" s="60"/>
      <c r="Y232" s="60"/>
      <c r="Z232" s="60"/>
      <c r="AA232" s="60"/>
    </row>
  </sheetData>
  <pageMargins left="0.7" right="0.7" top="0.75" bottom="0.75" header="0.3" footer="0.3"/>
  <ignoredErrors>
    <ignoredError sqref="D164 E164:AC164" formulaRange="1"/>
  </ignoredError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A6E55B-F21C-471E-9FF5-55593DB89B99}">
  <sheetPr codeName="Sheet9"/>
  <dimension ref="A1:AQ232"/>
  <sheetViews>
    <sheetView zoomScaleNormal="100" workbookViewId="0">
      <pane xSplit="1" ySplit="6" topLeftCell="B7" activePane="bottomRight" state="frozen"/>
      <selection pane="topRight" activeCell="B200" sqref="B200:H210"/>
      <selection pane="bottomLeft" activeCell="B200" sqref="B200:H210"/>
      <selection pane="bottomRight" activeCell="Y26" sqref="Y26"/>
    </sheetView>
  </sheetViews>
  <sheetFormatPr defaultRowHeight="15" x14ac:dyDescent="0.25"/>
  <cols>
    <col min="1" max="1" width="27.28515625" customWidth="1"/>
    <col min="2" max="39" width="10.28515625" bestFit="1" customWidth="1"/>
  </cols>
  <sheetData>
    <row r="1" spans="1:39" ht="18.75" x14ac:dyDescent="0.3">
      <c r="A1" s="51" t="s">
        <v>2</v>
      </c>
    </row>
    <row r="2" spans="1:39" x14ac:dyDescent="0.25">
      <c r="B2" s="3"/>
    </row>
    <row r="3" spans="1:39" x14ac:dyDescent="0.25">
      <c r="A3" s="48" t="s">
        <v>8</v>
      </c>
      <c r="B3" s="3"/>
    </row>
    <row r="4" spans="1:39" x14ac:dyDescent="0.25">
      <c r="A4" t="s">
        <v>98</v>
      </c>
      <c r="B4" t="s">
        <v>6</v>
      </c>
    </row>
    <row r="5" spans="1:39" x14ac:dyDescent="0.25">
      <c r="A5" t="s">
        <v>99</v>
      </c>
      <c r="B5" t="s">
        <v>100</v>
      </c>
    </row>
    <row r="6" spans="1:39" x14ac:dyDescent="0.25">
      <c r="A6" s="1" t="s">
        <v>101</v>
      </c>
      <c r="B6" s="1">
        <v>2023</v>
      </c>
      <c r="C6" s="1">
        <v>2024</v>
      </c>
      <c r="D6" s="1">
        <v>2025</v>
      </c>
      <c r="E6" s="1">
        <v>2026</v>
      </c>
      <c r="F6" s="1">
        <v>2027</v>
      </c>
      <c r="G6" s="1">
        <v>2028</v>
      </c>
      <c r="H6" s="1">
        <v>2029</v>
      </c>
      <c r="I6" s="1">
        <v>2030</v>
      </c>
      <c r="J6" s="1">
        <v>2031</v>
      </c>
      <c r="K6" s="1">
        <v>2032</v>
      </c>
      <c r="L6" s="1">
        <v>2033</v>
      </c>
      <c r="M6" s="1">
        <v>2034</v>
      </c>
      <c r="N6" s="1">
        <v>2035</v>
      </c>
      <c r="O6" s="1">
        <v>2036</v>
      </c>
      <c r="P6" s="1">
        <v>2037</v>
      </c>
      <c r="Q6" s="1">
        <v>2038</v>
      </c>
      <c r="R6" s="1">
        <v>2039</v>
      </c>
      <c r="S6" s="1">
        <v>2040</v>
      </c>
      <c r="T6" s="1">
        <v>2041</v>
      </c>
      <c r="U6" s="1">
        <v>2042</v>
      </c>
      <c r="V6" s="1">
        <v>2043</v>
      </c>
      <c r="W6" s="1">
        <v>2044</v>
      </c>
      <c r="X6" s="1">
        <v>2045</v>
      </c>
      <c r="Y6" s="1">
        <v>2046</v>
      </c>
      <c r="Z6" s="1">
        <v>2047</v>
      </c>
      <c r="AA6" s="1">
        <v>2048</v>
      </c>
      <c r="AB6" s="1">
        <v>2049</v>
      </c>
      <c r="AC6" s="1">
        <v>2050</v>
      </c>
      <c r="AD6" s="1">
        <v>2051</v>
      </c>
      <c r="AE6" s="1">
        <v>2052</v>
      </c>
      <c r="AF6" s="1">
        <v>2053</v>
      </c>
      <c r="AG6" s="1">
        <v>2054</v>
      </c>
      <c r="AH6" s="1">
        <v>2055</v>
      </c>
      <c r="AI6" s="1">
        <v>2056</v>
      </c>
      <c r="AJ6" s="1">
        <v>2057</v>
      </c>
      <c r="AK6" s="1">
        <v>2058</v>
      </c>
      <c r="AL6" s="1">
        <v>2059</v>
      </c>
      <c r="AM6" s="1">
        <v>2060</v>
      </c>
    </row>
    <row r="7" spans="1:39" s="49" customFormat="1" x14ac:dyDescent="0.25">
      <c r="A7" s="49" t="s">
        <v>102</v>
      </c>
      <c r="B7" s="50">
        <v>35.077854013073861</v>
      </c>
      <c r="C7" s="50">
        <v>33.087743244666868</v>
      </c>
      <c r="D7" s="50">
        <v>34.346730248896222</v>
      </c>
      <c r="E7" s="50">
        <v>34.416134807973052</v>
      </c>
      <c r="F7" s="50">
        <v>26.637924752759783</v>
      </c>
      <c r="G7" s="50">
        <v>26.502187391434422</v>
      </c>
      <c r="H7" s="50">
        <v>26.275934989543885</v>
      </c>
      <c r="I7" s="50">
        <v>25.901192351861773</v>
      </c>
      <c r="J7" s="50">
        <v>25.323701949419473</v>
      </c>
      <c r="K7" s="50">
        <v>24.460919642444967</v>
      </c>
      <c r="L7" s="50">
        <v>23.288064983244208</v>
      </c>
      <c r="M7" s="50">
        <v>21.788703969589118</v>
      </c>
      <c r="N7" s="50">
        <v>20.036724280978287</v>
      </c>
      <c r="O7" s="50">
        <v>18.180836917851462</v>
      </c>
      <c r="P7" s="50">
        <v>16.361049023904876</v>
      </c>
      <c r="Q7" s="50">
        <v>14.717732596687105</v>
      </c>
      <c r="R7" s="50">
        <v>13.340792660899606</v>
      </c>
      <c r="S7" s="50">
        <v>4.7521162440327043</v>
      </c>
      <c r="T7" s="50">
        <v>3.946469574626148</v>
      </c>
      <c r="U7" s="50">
        <v>3.3734997825152027</v>
      </c>
      <c r="V7" s="50">
        <v>2.9780614936512664</v>
      </c>
      <c r="W7" s="50">
        <v>2.7119908267927944</v>
      </c>
      <c r="X7" s="50">
        <v>2.5390832801026164</v>
      </c>
      <c r="Y7" s="50">
        <v>2.426290057116073</v>
      </c>
      <c r="Z7" s="50">
        <v>2.3543957541689911</v>
      </c>
      <c r="AA7" s="50">
        <v>2.3093640361489318</v>
      </c>
      <c r="AB7" s="50">
        <v>2.2830216174637901</v>
      </c>
      <c r="AC7" s="50">
        <v>2.2687063551441513</v>
      </c>
      <c r="AD7" s="50">
        <v>2.2638866222274379</v>
      </c>
      <c r="AE7" s="50">
        <v>2.2645067191682693</v>
      </c>
      <c r="AF7" s="50">
        <v>2.2687330039670925</v>
      </c>
      <c r="AG7" s="50">
        <v>2.2753613768803387</v>
      </c>
      <c r="AH7" s="50">
        <v>2.2836027008028132</v>
      </c>
      <c r="AI7" s="50">
        <v>2.2929401003903185</v>
      </c>
      <c r="AJ7" s="50">
        <v>2.3030353590849733</v>
      </c>
      <c r="AK7" s="50">
        <v>2.3136672401139782</v>
      </c>
      <c r="AL7" s="50">
        <v>2.3246911018351586</v>
      </c>
      <c r="AM7" s="50">
        <v>2.3360124500656814</v>
      </c>
    </row>
    <row r="8" spans="1:39" s="49" customFormat="1" x14ac:dyDescent="0.25">
      <c r="A8" s="49" t="s">
        <v>103</v>
      </c>
      <c r="B8" s="50">
        <v>104.51571775977392</v>
      </c>
      <c r="C8" s="50">
        <v>80.661351273355322</v>
      </c>
      <c r="D8" s="50">
        <v>81.811372049658132</v>
      </c>
      <c r="E8" s="50">
        <v>75.520640845032943</v>
      </c>
      <c r="F8" s="50">
        <v>45.489974365104757</v>
      </c>
      <c r="G8" s="50">
        <v>45.612428250899988</v>
      </c>
      <c r="H8" s="50">
        <v>45.336407469128908</v>
      </c>
      <c r="I8" s="50">
        <v>44.707166709776168</v>
      </c>
      <c r="J8" s="50">
        <v>43.575506550298627</v>
      </c>
      <c r="K8" s="50">
        <v>41.743541575899876</v>
      </c>
      <c r="L8" s="50">
        <v>39.069623350362193</v>
      </c>
      <c r="M8" s="50">
        <v>35.438985462365608</v>
      </c>
      <c r="N8" s="50">
        <v>30.923692785007454</v>
      </c>
      <c r="O8" s="50">
        <v>25.848624200807542</v>
      </c>
      <c r="P8" s="50">
        <v>20.701955616451556</v>
      </c>
      <c r="Q8" s="50">
        <v>16.016658265793819</v>
      </c>
      <c r="R8" s="50">
        <v>12.143080591408928</v>
      </c>
      <c r="S8" s="50">
        <v>9.1858940664195003</v>
      </c>
      <c r="T8" s="50">
        <v>7.0582179256294824</v>
      </c>
      <c r="U8" s="50">
        <v>5.5964990747212155</v>
      </c>
      <c r="V8" s="50">
        <v>4.6243221147545457</v>
      </c>
      <c r="W8" s="50">
        <v>3.9920168517377284</v>
      </c>
      <c r="X8" s="50">
        <v>3.5868211802797489</v>
      </c>
      <c r="Y8" s="50">
        <v>3.3283786559435424</v>
      </c>
      <c r="Z8" s="50">
        <v>3.1643541844834209</v>
      </c>
      <c r="AA8" s="50">
        <v>3.0603214216090358</v>
      </c>
      <c r="AB8" s="50">
        <v>2.9942059757306425</v>
      </c>
      <c r="AC8" s="50">
        <v>2.9520250554536189</v>
      </c>
      <c r="AD8" s="50">
        <v>2.9253530762756932</v>
      </c>
      <c r="AE8" s="50">
        <v>2.9086196746113031</v>
      </c>
      <c r="AF8" s="50">
        <v>2.8985212724760809</v>
      </c>
      <c r="AG8" s="50">
        <v>2.8930543141599223</v>
      </c>
      <c r="AH8" s="50">
        <v>2.8910029511714801</v>
      </c>
      <c r="AI8" s="50">
        <v>2.8916070733858144</v>
      </c>
      <c r="AJ8" s="50">
        <v>2.894354053622286</v>
      </c>
      <c r="AK8" s="50">
        <v>2.8988586728122843</v>
      </c>
      <c r="AL8" s="50">
        <v>2.9048039261820313</v>
      </c>
      <c r="AM8" s="50">
        <v>2.911918497590035</v>
      </c>
    </row>
    <row r="9" spans="1:39" s="49" customFormat="1" x14ac:dyDescent="0.25">
      <c r="A9" s="49" t="s">
        <v>104</v>
      </c>
      <c r="B9" s="50">
        <v>7.8128853369990399</v>
      </c>
      <c r="C9" s="50">
        <v>7.8825522239057575</v>
      </c>
      <c r="D9" s="50">
        <v>8.0537449907982683</v>
      </c>
      <c r="E9" s="50">
        <v>8.2364064243419488</v>
      </c>
      <c r="F9" s="50">
        <v>8.3943895536142197</v>
      </c>
      <c r="G9" s="50">
        <v>8.5289104520826022</v>
      </c>
      <c r="H9" s="50">
        <v>8.6650759433001472</v>
      </c>
      <c r="I9" s="50">
        <v>8.8047482801054286</v>
      </c>
      <c r="J9" s="50">
        <v>8.9610566111560228</v>
      </c>
      <c r="K9" s="50">
        <v>9.1607202336432358</v>
      </c>
      <c r="L9" s="50">
        <v>9.4471329299095981</v>
      </c>
      <c r="M9" s="50">
        <v>9.8798464015543175</v>
      </c>
      <c r="N9" s="50">
        <v>10.508289061681623</v>
      </c>
      <c r="O9" s="50">
        <v>11.337895864805597</v>
      </c>
      <c r="P9" s="50">
        <v>12.310621926455491</v>
      </c>
      <c r="Q9" s="50">
        <v>13.320604131299106</v>
      </c>
      <c r="R9" s="50">
        <v>14.261780523566641</v>
      </c>
      <c r="S9" s="50">
        <v>15.073112958435559</v>
      </c>
      <c r="T9" s="50">
        <v>15.730811195647558</v>
      </c>
      <c r="U9" s="50">
        <v>16.246979900786855</v>
      </c>
      <c r="V9" s="50">
        <v>16.653271292201897</v>
      </c>
      <c r="W9" s="50">
        <v>16.981693951508781</v>
      </c>
      <c r="X9" s="50">
        <v>17.262247756128989</v>
      </c>
      <c r="Y9" s="50">
        <v>17.508970476153564</v>
      </c>
      <c r="Z9" s="50">
        <v>17.739209918098162</v>
      </c>
      <c r="AA9" s="50">
        <v>17.965179757974255</v>
      </c>
      <c r="AB9" s="50">
        <v>18.201082034467284</v>
      </c>
      <c r="AC9" s="50">
        <v>18.440605342135115</v>
      </c>
      <c r="AD9" s="50">
        <v>18.69832546426656</v>
      </c>
      <c r="AE9" s="50">
        <v>18.966060355650555</v>
      </c>
      <c r="AF9" s="50">
        <v>19.240091803728063</v>
      </c>
      <c r="AG9" s="50">
        <v>19.517418149243046</v>
      </c>
      <c r="AH9" s="50">
        <v>19.795850992303873</v>
      </c>
      <c r="AI9" s="50">
        <v>20.073933563535789</v>
      </c>
      <c r="AJ9" s="50">
        <v>20.350866915130393</v>
      </c>
      <c r="AK9" s="50">
        <v>20.626281468281899</v>
      </c>
      <c r="AL9" s="50">
        <v>20.900078688186422</v>
      </c>
      <c r="AM9" s="50">
        <v>21.172305854540369</v>
      </c>
    </row>
    <row r="10" spans="1:39" s="49" customFormat="1" x14ac:dyDescent="0.25">
      <c r="A10" s="49" t="s">
        <v>105</v>
      </c>
      <c r="B10" s="50">
        <v>30.810859577339347</v>
      </c>
      <c r="C10" s="50">
        <v>31.373905708816512</v>
      </c>
      <c r="D10" s="50">
        <v>32.360889682927478</v>
      </c>
      <c r="E10" s="50">
        <v>33.214245268188627</v>
      </c>
      <c r="F10" s="50">
        <v>33.92982782190343</v>
      </c>
      <c r="G10" s="50">
        <v>34.548948421486749</v>
      </c>
      <c r="H10" s="50">
        <v>35.193865446668852</v>
      </c>
      <c r="I10" s="50">
        <v>35.910968278140274</v>
      </c>
      <c r="J10" s="50">
        <v>36.808549818843701</v>
      </c>
      <c r="K10" s="50">
        <v>38.042963991512217</v>
      </c>
      <c r="L10" s="50">
        <v>39.775285127024866</v>
      </c>
      <c r="M10" s="50">
        <v>42.139420733798822</v>
      </c>
      <c r="N10" s="50">
        <v>45.174402558905385</v>
      </c>
      <c r="O10" s="50">
        <v>48.805077360519462</v>
      </c>
      <c r="P10" s="50">
        <v>52.815192461305365</v>
      </c>
      <c r="Q10" s="50">
        <v>56.866901236602857</v>
      </c>
      <c r="R10" s="50">
        <v>60.618364651008946</v>
      </c>
      <c r="S10" s="50">
        <v>63.868888090067884</v>
      </c>
      <c r="T10" s="50">
        <v>66.533942178433747</v>
      </c>
      <c r="U10" s="50">
        <v>68.673418535484117</v>
      </c>
      <c r="V10" s="50">
        <v>70.417625469343719</v>
      </c>
      <c r="W10" s="50">
        <v>71.907746201506868</v>
      </c>
      <c r="X10" s="50">
        <v>73.276203414389343</v>
      </c>
      <c r="Y10" s="50">
        <v>74.561533186961896</v>
      </c>
      <c r="Z10" s="50">
        <v>75.822079789588841</v>
      </c>
      <c r="AA10" s="50">
        <v>77.090577032413876</v>
      </c>
      <c r="AB10" s="50">
        <v>78.291313202828221</v>
      </c>
      <c r="AC10" s="50">
        <v>79.475338620426044</v>
      </c>
      <c r="AD10" s="50">
        <v>80.726890650250823</v>
      </c>
      <c r="AE10" s="50">
        <v>81.953885673843629</v>
      </c>
      <c r="AF10" s="50">
        <v>83.194354109302324</v>
      </c>
      <c r="AG10" s="50">
        <v>84.443697754327033</v>
      </c>
      <c r="AH10" s="50">
        <v>85.698607998363755</v>
      </c>
      <c r="AI10" s="50">
        <v>86.956720453396926</v>
      </c>
      <c r="AJ10" s="50">
        <v>88.216663342565241</v>
      </c>
      <c r="AK10" s="50">
        <v>89.47772426633739</v>
      </c>
      <c r="AL10" s="50">
        <v>90.739649743339797</v>
      </c>
      <c r="AM10" s="50">
        <v>92.002453493408154</v>
      </c>
    </row>
    <row r="11" spans="1:39" s="49" customFormat="1" x14ac:dyDescent="0.25">
      <c r="A11" s="49" t="s">
        <v>106</v>
      </c>
      <c r="B11" s="50">
        <v>139.39848347148993</v>
      </c>
      <c r="C11" s="50">
        <v>139.22273906265417</v>
      </c>
      <c r="D11" s="50">
        <v>143.3460960319581</v>
      </c>
      <c r="E11" s="50">
        <v>144.73882389750699</v>
      </c>
      <c r="F11" s="50">
        <v>148.0125913357239</v>
      </c>
      <c r="G11" s="50">
        <v>149.76918254770192</v>
      </c>
      <c r="H11" s="50">
        <v>152.91779016971137</v>
      </c>
      <c r="I11" s="50">
        <v>159.31360716314708</v>
      </c>
      <c r="J11" s="50">
        <v>162.36245380002873</v>
      </c>
      <c r="K11" s="50">
        <v>166.80577271220588</v>
      </c>
      <c r="L11" s="50">
        <v>171.76778125566869</v>
      </c>
      <c r="M11" s="50">
        <v>176.28757581972118</v>
      </c>
      <c r="N11" s="50">
        <v>184.96072311631366</v>
      </c>
      <c r="O11" s="50">
        <v>190.03623694519908</v>
      </c>
      <c r="P11" s="50">
        <v>195.03204802893052</v>
      </c>
      <c r="Q11" s="50">
        <v>199.74854888862103</v>
      </c>
      <c r="R11" s="50">
        <v>204.07970547676848</v>
      </c>
      <c r="S11" s="50">
        <v>209.01844183607628</v>
      </c>
      <c r="T11" s="50">
        <v>212.68686788694731</v>
      </c>
      <c r="U11" s="50">
        <v>217.00986842499182</v>
      </c>
      <c r="V11" s="50">
        <v>220.23468492184816</v>
      </c>
      <c r="W11" s="50">
        <v>223.27267568982847</v>
      </c>
      <c r="X11" s="50">
        <v>226.26032832214966</v>
      </c>
      <c r="Y11" s="50">
        <v>229.1451874911148</v>
      </c>
      <c r="Z11" s="50">
        <v>231.95191950877617</v>
      </c>
      <c r="AA11" s="50">
        <v>235.60421833977199</v>
      </c>
      <c r="AB11" s="50">
        <v>238.267699053185</v>
      </c>
      <c r="AC11" s="50">
        <v>240.88323417653024</v>
      </c>
      <c r="AD11" s="50">
        <v>243.46297396873825</v>
      </c>
      <c r="AE11" s="50">
        <v>246.00275191748642</v>
      </c>
      <c r="AF11" s="50">
        <v>248.49567756803532</v>
      </c>
      <c r="AG11" s="50">
        <v>251.85378326550793</v>
      </c>
      <c r="AH11" s="50">
        <v>254.25295036369386</v>
      </c>
      <c r="AI11" s="50">
        <v>256.60855958923588</v>
      </c>
      <c r="AJ11" s="50">
        <v>258.92439593963525</v>
      </c>
      <c r="AK11" s="50">
        <v>261.20552229834129</v>
      </c>
      <c r="AL11" s="50">
        <v>264.37192931629932</v>
      </c>
      <c r="AM11" s="50">
        <v>266.59916253926701</v>
      </c>
    </row>
    <row r="12" spans="1:39" s="49" customFormat="1" x14ac:dyDescent="0.25">
      <c r="A12" s="49" t="s">
        <v>107</v>
      </c>
      <c r="B12" s="50">
        <v>296.73214136507249</v>
      </c>
      <c r="C12" s="50">
        <v>309.13598893877565</v>
      </c>
      <c r="D12" s="50">
        <v>311.28508288178352</v>
      </c>
      <c r="E12" s="50">
        <v>314.66806514815096</v>
      </c>
      <c r="F12" s="50">
        <v>317.68306403792917</v>
      </c>
      <c r="G12" s="50">
        <v>320.21476376317395</v>
      </c>
      <c r="H12" s="50">
        <v>322.48381469777303</v>
      </c>
      <c r="I12" s="50">
        <v>324.35110860147216</v>
      </c>
      <c r="J12" s="50">
        <v>325.72855919775344</v>
      </c>
      <c r="K12" s="50">
        <v>326.50230417417646</v>
      </c>
      <c r="L12" s="50">
        <v>326.568687442922</v>
      </c>
      <c r="M12" s="50">
        <v>325.8458779478575</v>
      </c>
      <c r="N12" s="50">
        <v>324.26396560295171</v>
      </c>
      <c r="O12" s="50">
        <v>321.64471682569121</v>
      </c>
      <c r="P12" s="50">
        <v>318.04018715580287</v>
      </c>
      <c r="Q12" s="50">
        <v>313.4682105473255</v>
      </c>
      <c r="R12" s="50">
        <v>308.01672397808369</v>
      </c>
      <c r="S12" s="50">
        <v>301.87075264189184</v>
      </c>
      <c r="T12" s="50">
        <v>295.10370811019499</v>
      </c>
      <c r="U12" s="50">
        <v>287.75230331166233</v>
      </c>
      <c r="V12" s="50">
        <v>279.81423476378967</v>
      </c>
      <c r="W12" s="50">
        <v>271.50504296578509</v>
      </c>
      <c r="X12" s="50">
        <v>262.57620195248359</v>
      </c>
      <c r="Y12" s="50">
        <v>253.17128072730156</v>
      </c>
      <c r="Z12" s="50">
        <v>243.56652938568632</v>
      </c>
      <c r="AA12" s="50">
        <v>234.11417475771091</v>
      </c>
      <c r="AB12" s="50">
        <v>225.2825895697365</v>
      </c>
      <c r="AC12" s="93">
        <v>217.14508217180145</v>
      </c>
      <c r="AD12" s="50">
        <v>209.73499770501482</v>
      </c>
      <c r="AE12" s="50">
        <v>203.20987200762934</v>
      </c>
      <c r="AF12" s="50">
        <v>197.48901683126206</v>
      </c>
      <c r="AG12" s="50">
        <v>192.47295872505316</v>
      </c>
      <c r="AH12" s="50">
        <v>188.06097073375932</v>
      </c>
      <c r="AI12" s="50">
        <v>184.16229861689351</v>
      </c>
      <c r="AJ12" s="50">
        <v>180.69928151038798</v>
      </c>
      <c r="AK12" s="50">
        <v>177.60645107605194</v>
      </c>
      <c r="AL12" s="50">
        <v>174.82890361433181</v>
      </c>
      <c r="AM12" s="50">
        <v>172.32090187381181</v>
      </c>
    </row>
    <row r="13" spans="1:39" s="49" customFormat="1" x14ac:dyDescent="0.25">
      <c r="A13" s="49" t="s">
        <v>108</v>
      </c>
      <c r="B13" s="50">
        <v>0</v>
      </c>
      <c r="C13" s="50">
        <v>0</v>
      </c>
      <c r="D13" s="50">
        <v>0</v>
      </c>
      <c r="E13" s="50">
        <v>0</v>
      </c>
      <c r="F13" s="50">
        <v>0</v>
      </c>
      <c r="G13" s="50">
        <v>0</v>
      </c>
      <c r="H13" s="50">
        <v>1.8750189342362819E-2</v>
      </c>
      <c r="I13" s="50">
        <v>4.4571313675686827E-2</v>
      </c>
      <c r="J13" s="50">
        <v>7.9943858301589094E-2</v>
      </c>
      <c r="K13" s="50">
        <v>0.12815821561500126</v>
      </c>
      <c r="L13" s="50">
        <v>0.19325995496015586</v>
      </c>
      <c r="M13" s="50">
        <v>0.28070949926687955</v>
      </c>
      <c r="N13" s="50">
        <v>0.39733122299043305</v>
      </c>
      <c r="O13" s="50">
        <v>0.68824640209108634</v>
      </c>
      <c r="P13" s="50">
        <v>1.0983844282602531</v>
      </c>
      <c r="Q13" s="50">
        <v>1.6733659856978347</v>
      </c>
      <c r="R13" s="50">
        <v>2.4744188951957495</v>
      </c>
      <c r="S13" s="50">
        <v>3.58240581496475</v>
      </c>
      <c r="T13" s="50">
        <v>5.0998421793094373</v>
      </c>
      <c r="U13" s="50">
        <v>7.1462455302314432</v>
      </c>
      <c r="V13" s="50">
        <v>9.8402683874040875</v>
      </c>
      <c r="W13" s="50">
        <v>13.265901624215317</v>
      </c>
      <c r="X13" s="50">
        <v>17.426408921350479</v>
      </c>
      <c r="Y13" s="50">
        <v>22.202293347984018</v>
      </c>
      <c r="Z13" s="50">
        <v>27.342120594900202</v>
      </c>
      <c r="AA13" s="50">
        <v>32.509418423320611</v>
      </c>
      <c r="AB13" s="50">
        <v>37.373930499439936</v>
      </c>
      <c r="AC13" s="93">
        <v>41.69830836697858</v>
      </c>
      <c r="AD13" s="50">
        <v>45.087820273418423</v>
      </c>
      <c r="AE13" s="50">
        <v>47.810481784903715</v>
      </c>
      <c r="AF13" s="50">
        <v>49.951878834414771</v>
      </c>
      <c r="AG13" s="50">
        <v>51.620044104360382</v>
      </c>
      <c r="AH13" s="50">
        <v>52.919681024204252</v>
      </c>
      <c r="AI13" s="50">
        <v>53.9405883183342</v>
      </c>
      <c r="AJ13" s="50">
        <v>54.754723847879006</v>
      </c>
      <c r="AK13" s="50">
        <v>55.417404643463165</v>
      </c>
      <c r="AL13" s="50">
        <v>55.970040210960747</v>
      </c>
      <c r="AM13" s="50">
        <v>56.443093158093426</v>
      </c>
    </row>
    <row r="15" spans="1:39" x14ac:dyDescent="0.25">
      <c r="A15" s="49" t="s">
        <v>109</v>
      </c>
      <c r="B15" s="10">
        <f>(B7+B8+B12)/SUM(B7:B13)</f>
        <v>0.71022572657395866</v>
      </c>
      <c r="C15" s="10">
        <f t="shared" ref="C15:AB15" si="0">(C7+C8+C12)/SUM(C7:C13)</f>
        <v>0.70320951410486932</v>
      </c>
      <c r="D15" s="10">
        <f t="shared" si="0"/>
        <v>0.69934628046468239</v>
      </c>
      <c r="E15" s="10">
        <f t="shared" si="0"/>
        <v>0.69516829054645446</v>
      </c>
      <c r="F15" s="10">
        <f t="shared" si="0"/>
        <v>0.67191667719640047</v>
      </c>
      <c r="G15" s="10">
        <f t="shared" si="0"/>
        <v>0.67044632258284953</v>
      </c>
      <c r="H15" s="10">
        <f t="shared" si="0"/>
        <v>0.66695165612166285</v>
      </c>
      <c r="I15" s="10">
        <f t="shared" si="0"/>
        <v>0.65932799783325158</v>
      </c>
      <c r="J15" s="10">
        <f t="shared" si="0"/>
        <v>0.6546146856377103</v>
      </c>
      <c r="K15" s="10">
        <f t="shared" si="0"/>
        <v>0.64712927726135294</v>
      </c>
      <c r="L15" s="10">
        <f t="shared" si="0"/>
        <v>0.6374694414628167</v>
      </c>
      <c r="M15" s="10">
        <f t="shared" si="0"/>
        <v>0.62628399118073619</v>
      </c>
      <c r="N15" s="10">
        <f t="shared" si="0"/>
        <v>0.60886843216944697</v>
      </c>
      <c r="O15" s="10">
        <f t="shared" si="0"/>
        <v>0.59310540841388693</v>
      </c>
      <c r="P15" s="10">
        <f t="shared" si="0"/>
        <v>0.57613004609624563</v>
      </c>
      <c r="Q15" s="10">
        <f t="shared" si="0"/>
        <v>0.55894102308431826</v>
      </c>
      <c r="R15" s="10">
        <f t="shared" si="0"/>
        <v>0.54233483129420557</v>
      </c>
      <c r="S15" s="10">
        <f t="shared" si="0"/>
        <v>0.51997682543955104</v>
      </c>
      <c r="T15" s="10">
        <f t="shared" si="0"/>
        <v>0.50499615083354188</v>
      </c>
      <c r="U15" s="10">
        <f t="shared" si="0"/>
        <v>0.48980337207199676</v>
      </c>
      <c r="V15" s="10">
        <f t="shared" si="0"/>
        <v>0.47541260560288517</v>
      </c>
      <c r="W15" s="10">
        <f t="shared" si="0"/>
        <v>0.46088794963298069</v>
      </c>
      <c r="X15" s="10">
        <f t="shared" si="0"/>
        <v>0.44566253463449029</v>
      </c>
      <c r="Y15" s="10">
        <f t="shared" si="0"/>
        <v>0.42986396118508258</v>
      </c>
      <c r="Z15" s="10">
        <f t="shared" si="0"/>
        <v>0.41380374665531944</v>
      </c>
      <c r="AA15" s="10">
        <f t="shared" si="0"/>
        <v>0.39738250597296909</v>
      </c>
      <c r="AB15" s="10">
        <f t="shared" si="0"/>
        <v>0.38254881851102035</v>
      </c>
      <c r="AC15" s="88">
        <f>(AC7+AC8+AC12)/SUM(AC7:AC13)</f>
        <v>0.36884947806537133</v>
      </c>
    </row>
    <row r="16" spans="1:39" x14ac:dyDescent="0.25">
      <c r="A16" s="49" t="s">
        <v>110</v>
      </c>
      <c r="B16" s="10">
        <f>B11/SUM(B7:B13)</f>
        <v>0.22690477830159905</v>
      </c>
      <c r="C16" s="10">
        <f t="shared" ref="C16:AB16" si="1">C11/SUM(C7:C13)</f>
        <v>0.23151148744313618</v>
      </c>
      <c r="D16" s="10">
        <f t="shared" si="1"/>
        <v>0.23453072257261112</v>
      </c>
      <c r="E16" s="10">
        <f t="shared" si="1"/>
        <v>0.23696819045841663</v>
      </c>
      <c r="F16" s="10">
        <f t="shared" si="1"/>
        <v>0.25512912142950894</v>
      </c>
      <c r="G16" s="10">
        <f t="shared" si="1"/>
        <v>0.2559385122457552</v>
      </c>
      <c r="H16" s="10">
        <f t="shared" si="1"/>
        <v>0.25879159578728667</v>
      </c>
      <c r="I16" s="10">
        <f t="shared" si="1"/>
        <v>0.26595114242980289</v>
      </c>
      <c r="J16" s="10">
        <f t="shared" si="1"/>
        <v>0.26932936644020666</v>
      </c>
      <c r="K16" s="10">
        <f t="shared" si="1"/>
        <v>0.27487405018443567</v>
      </c>
      <c r="L16" s="10">
        <f t="shared" si="1"/>
        <v>0.28153583402446758</v>
      </c>
      <c r="M16" s="10">
        <f t="shared" si="1"/>
        <v>0.28821118443415206</v>
      </c>
      <c r="N16" s="10">
        <f t="shared" si="1"/>
        <v>0.3001317363645834</v>
      </c>
      <c r="O16" s="10">
        <f t="shared" si="1"/>
        <v>0.30822936571685788</v>
      </c>
      <c r="P16" s="10">
        <f t="shared" si="1"/>
        <v>0.31642583174992522</v>
      </c>
      <c r="Q16" s="10">
        <f t="shared" si="1"/>
        <v>0.32436610826914253</v>
      </c>
      <c r="R16" s="10">
        <f t="shared" si="1"/>
        <v>0.33187206727505092</v>
      </c>
      <c r="S16" s="10">
        <f t="shared" si="1"/>
        <v>0.34414734039740708</v>
      </c>
      <c r="T16" s="10">
        <f t="shared" si="1"/>
        <v>0.3508758699726548</v>
      </c>
      <c r="U16" s="10">
        <f t="shared" si="1"/>
        <v>0.35822101861072192</v>
      </c>
      <c r="V16" s="10">
        <f t="shared" si="1"/>
        <v>0.3642877228039752</v>
      </c>
      <c r="W16" s="10">
        <f t="shared" si="1"/>
        <v>0.3698790009506725</v>
      </c>
      <c r="X16" s="10">
        <f t="shared" si="1"/>
        <v>0.37526967225312741</v>
      </c>
      <c r="Y16" s="10">
        <f t="shared" si="1"/>
        <v>0.38042250378661635</v>
      </c>
      <c r="Z16" s="10">
        <f t="shared" si="1"/>
        <v>0.38534020796806667</v>
      </c>
      <c r="AA16" s="10">
        <f t="shared" si="1"/>
        <v>0.39094490383370595</v>
      </c>
      <c r="AB16" s="10">
        <f t="shared" si="1"/>
        <v>0.39533786886082811</v>
      </c>
      <c r="AC16" s="88">
        <f>AC11/SUM(AC7:AC13)</f>
        <v>0.39956526486382732</v>
      </c>
    </row>
    <row r="17" spans="1:29" x14ac:dyDescent="0.25">
      <c r="A17" s="49" t="s">
        <v>111</v>
      </c>
      <c r="B17" s="10">
        <f>B10/SUM(B7:B13)</f>
        <v>5.015213284660823E-2</v>
      </c>
      <c r="C17" s="10">
        <f t="shared" ref="C17:AB17" si="2">C10/SUM(C7:C13)</f>
        <v>5.2171215898001173E-2</v>
      </c>
      <c r="D17" s="10">
        <f t="shared" si="2"/>
        <v>5.2946142591406745E-2</v>
      </c>
      <c r="E17" s="10">
        <f t="shared" si="2"/>
        <v>5.4378772652029631E-2</v>
      </c>
      <c r="F17" s="10">
        <f t="shared" si="2"/>
        <v>5.848480243698987E-2</v>
      </c>
      <c r="G17" s="10">
        <f t="shared" si="2"/>
        <v>5.9040226488745899E-2</v>
      </c>
      <c r="H17" s="10">
        <f t="shared" si="2"/>
        <v>5.9560608289973116E-2</v>
      </c>
      <c r="I17" s="10">
        <f t="shared" si="2"/>
        <v>5.9948194064499742E-2</v>
      </c>
      <c r="J17" s="10">
        <f t="shared" si="2"/>
        <v>6.1058595569773312E-2</v>
      </c>
      <c r="K17" s="10">
        <f t="shared" si="2"/>
        <v>6.268981836383665E-2</v>
      </c>
      <c r="L17" s="10">
        <f t="shared" si="2"/>
        <v>6.5193646852374318E-2</v>
      </c>
      <c r="M17" s="10">
        <f t="shared" si="2"/>
        <v>6.8893410693203053E-2</v>
      </c>
      <c r="N17" s="10">
        <f t="shared" si="2"/>
        <v>7.3303518989330241E-2</v>
      </c>
      <c r="O17" s="10">
        <f t="shared" si="2"/>
        <v>7.915941864778718E-2</v>
      </c>
      <c r="P17" s="10">
        <f t="shared" si="2"/>
        <v>8.568894893172585E-2</v>
      </c>
      <c r="Q17" s="10">
        <f t="shared" si="2"/>
        <v>9.2344577950990783E-2</v>
      </c>
      <c r="R17" s="10">
        <f t="shared" si="2"/>
        <v>9.857688663635053E-2</v>
      </c>
      <c r="S17" s="10">
        <f t="shared" si="2"/>
        <v>0.10515965853182779</v>
      </c>
      <c r="T17" s="10">
        <f t="shared" si="2"/>
        <v>0.10976302898483256</v>
      </c>
      <c r="U17" s="10">
        <f t="shared" si="2"/>
        <v>0.11336010715920271</v>
      </c>
      <c r="V17" s="10">
        <f t="shared" si="2"/>
        <v>0.11647700468522168</v>
      </c>
      <c r="W17" s="10">
        <f t="shared" si="2"/>
        <v>0.11912413932180753</v>
      </c>
      <c r="X17" s="10">
        <f t="shared" si="2"/>
        <v>0.12153406230419338</v>
      </c>
      <c r="Y17" s="10">
        <f t="shared" si="2"/>
        <v>0.1237856463481381</v>
      </c>
      <c r="Z17" s="10">
        <f t="shared" si="2"/>
        <v>0.12596272562247987</v>
      </c>
      <c r="AA17" s="10">
        <f t="shared" si="2"/>
        <v>0.12791862742015414</v>
      </c>
      <c r="AB17" s="10">
        <f t="shared" si="2"/>
        <v>0.12990229491834254</v>
      </c>
      <c r="AC17" s="88">
        <f>AC10/SUM(AC7:AC13)</f>
        <v>0.13182978398048639</v>
      </c>
    </row>
    <row r="33" spans="1:39" x14ac:dyDescent="0.25">
      <c r="A33" s="48" t="s">
        <v>14</v>
      </c>
      <c r="B33" s="3"/>
    </row>
    <row r="34" spans="1:39" x14ac:dyDescent="0.25">
      <c r="A34" t="s">
        <v>98</v>
      </c>
      <c r="B34" t="s">
        <v>12</v>
      </c>
    </row>
    <row r="35" spans="1:39" x14ac:dyDescent="0.25">
      <c r="A35" t="s">
        <v>99</v>
      </c>
      <c r="B35" t="s">
        <v>100</v>
      </c>
    </row>
    <row r="36" spans="1:39" x14ac:dyDescent="0.25">
      <c r="A36" s="1" t="s">
        <v>101</v>
      </c>
      <c r="B36" s="1">
        <v>2023</v>
      </c>
      <c r="C36" s="1">
        <v>2024</v>
      </c>
      <c r="D36" s="1">
        <v>2025</v>
      </c>
      <c r="E36" s="1">
        <v>2026</v>
      </c>
      <c r="F36" s="1">
        <v>2027</v>
      </c>
      <c r="G36" s="1">
        <v>2028</v>
      </c>
      <c r="H36" s="1">
        <v>2029</v>
      </c>
      <c r="I36" s="1">
        <v>2030</v>
      </c>
      <c r="J36" s="1">
        <v>2031</v>
      </c>
      <c r="K36" s="1">
        <v>2032</v>
      </c>
      <c r="L36" s="1">
        <v>2033</v>
      </c>
      <c r="M36" s="1">
        <v>2034</v>
      </c>
      <c r="N36" s="1">
        <v>2035</v>
      </c>
      <c r="O36" s="1">
        <v>2036</v>
      </c>
      <c r="P36" s="1">
        <v>2037</v>
      </c>
      <c r="Q36" s="1">
        <v>2038</v>
      </c>
      <c r="R36" s="1">
        <v>2039</v>
      </c>
      <c r="S36" s="1">
        <v>2040</v>
      </c>
      <c r="T36" s="1">
        <v>2041</v>
      </c>
      <c r="U36" s="1">
        <v>2042</v>
      </c>
      <c r="V36" s="1">
        <v>2043</v>
      </c>
      <c r="W36" s="1">
        <v>2044</v>
      </c>
      <c r="X36" s="1">
        <v>2045</v>
      </c>
      <c r="Y36" s="1">
        <v>2046</v>
      </c>
      <c r="Z36" s="1">
        <v>2047</v>
      </c>
      <c r="AA36" s="1">
        <v>2048</v>
      </c>
      <c r="AB36" s="1">
        <v>2049</v>
      </c>
      <c r="AC36" s="1">
        <v>2050</v>
      </c>
      <c r="AD36" s="1">
        <v>2051</v>
      </c>
      <c r="AE36" s="1">
        <v>2052</v>
      </c>
      <c r="AF36" s="1">
        <v>2053</v>
      </c>
      <c r="AG36" s="1">
        <v>2054</v>
      </c>
      <c r="AH36" s="1">
        <v>2055</v>
      </c>
      <c r="AI36" s="1">
        <v>2056</v>
      </c>
      <c r="AJ36" s="1">
        <v>2057</v>
      </c>
      <c r="AK36" s="1">
        <v>2058</v>
      </c>
      <c r="AL36" s="1">
        <v>2059</v>
      </c>
      <c r="AM36" s="1">
        <v>2060</v>
      </c>
    </row>
    <row r="37" spans="1:39" s="49" customFormat="1" x14ac:dyDescent="0.25">
      <c r="A37" s="49" t="s">
        <v>102</v>
      </c>
      <c r="B37" s="50">
        <v>14.866782962277608</v>
      </c>
      <c r="C37" s="50">
        <v>14.859363461616335</v>
      </c>
      <c r="D37" s="50">
        <v>15.210229656619113</v>
      </c>
      <c r="E37" s="50">
        <v>15.269468102667062</v>
      </c>
      <c r="F37" s="50">
        <v>15.266960307418069</v>
      </c>
      <c r="G37" s="50">
        <v>15.16342414062261</v>
      </c>
      <c r="H37" s="50">
        <v>14.988624307147669</v>
      </c>
      <c r="I37" s="50">
        <v>14.696832786121352</v>
      </c>
      <c r="J37" s="50">
        <v>14.245303266085713</v>
      </c>
      <c r="K37" s="50">
        <v>13.56883750629799</v>
      </c>
      <c r="L37" s="50">
        <v>12.64739986561538</v>
      </c>
      <c r="M37" s="50">
        <v>11.467060029754515</v>
      </c>
      <c r="N37" s="50">
        <v>10.084875661588203</v>
      </c>
      <c r="O37" s="50">
        <v>8.6176043175488211</v>
      </c>
      <c r="P37" s="50">
        <v>7.1762463108215933</v>
      </c>
      <c r="Q37" s="50">
        <v>5.872945275016729</v>
      </c>
      <c r="R37" s="50">
        <v>4.7801402314289918</v>
      </c>
      <c r="S37" s="50">
        <v>3.9226848390343756</v>
      </c>
      <c r="T37" s="50">
        <v>3.2840793657275511</v>
      </c>
      <c r="U37" s="50">
        <v>2.8306448295761508</v>
      </c>
      <c r="V37" s="50">
        <v>2.5186413886100545</v>
      </c>
      <c r="W37" s="50">
        <v>2.3096644060294849</v>
      </c>
      <c r="X37" s="50">
        <v>2.1747324058076738</v>
      </c>
      <c r="Y37" s="50">
        <v>2.0875264703266967</v>
      </c>
      <c r="Z37" s="50">
        <v>2.0327610306667174</v>
      </c>
      <c r="AA37" s="50">
        <v>1.9991915939760769</v>
      </c>
      <c r="AB37" s="50">
        <v>1.9802550306535611</v>
      </c>
      <c r="AC37" s="93">
        <v>1.9706692091553213</v>
      </c>
      <c r="AD37" s="50">
        <v>1.9686655061115124</v>
      </c>
      <c r="AE37" s="50">
        <v>1.9709211191606406</v>
      </c>
      <c r="AF37" s="50">
        <v>1.9759979411508604</v>
      </c>
      <c r="AG37" s="50">
        <v>1.9829543765648434</v>
      </c>
      <c r="AH37" s="50">
        <v>1.9911750563569017</v>
      </c>
      <c r="AI37" s="50">
        <v>2.0002580956386482</v>
      </c>
      <c r="AJ37" s="50">
        <v>2.0099412890730037</v>
      </c>
      <c r="AK37" s="50">
        <v>2.0200536537356348</v>
      </c>
      <c r="AL37" s="50">
        <v>2.030483778476547</v>
      </c>
      <c r="AM37" s="50">
        <v>2.0411591511907874</v>
      </c>
    </row>
    <row r="38" spans="1:39" s="49" customFormat="1" x14ac:dyDescent="0.25">
      <c r="A38" s="49" t="s">
        <v>103</v>
      </c>
      <c r="B38" s="50">
        <v>35.611627636069173</v>
      </c>
      <c r="C38" s="50">
        <v>35.720844834176212</v>
      </c>
      <c r="D38" s="50">
        <v>36.401539221785882</v>
      </c>
      <c r="E38" s="50">
        <v>36.721428583120066</v>
      </c>
      <c r="F38" s="50">
        <v>36.933877352874077</v>
      </c>
      <c r="G38" s="50">
        <v>37.032034886275952</v>
      </c>
      <c r="H38" s="50">
        <v>36.786590719051276</v>
      </c>
      <c r="I38" s="50">
        <v>36.237775614988493</v>
      </c>
      <c r="J38" s="50">
        <v>35.258507762031456</v>
      </c>
      <c r="K38" s="50">
        <v>33.680691131374282</v>
      </c>
      <c r="L38" s="50">
        <v>31.386510813590267</v>
      </c>
      <c r="M38" s="50">
        <v>28.281634750783084</v>
      </c>
      <c r="N38" s="50">
        <v>24.431082033834674</v>
      </c>
      <c r="O38" s="50">
        <v>20.112459613511746</v>
      </c>
      <c r="P38" s="50">
        <v>15.738231769683951</v>
      </c>
      <c r="Q38" s="50">
        <v>11.759224975225779</v>
      </c>
      <c r="R38" s="50">
        <v>8.4730666106008474</v>
      </c>
      <c r="S38" s="50">
        <v>5.9690282048980237</v>
      </c>
      <c r="T38" s="50">
        <v>4.1717429859058131</v>
      </c>
      <c r="U38" s="50">
        <v>2.9399493195327042</v>
      </c>
      <c r="V38" s="50">
        <v>2.1224092187124377</v>
      </c>
      <c r="W38" s="50">
        <v>1.5918126624352913</v>
      </c>
      <c r="X38" s="50">
        <v>1.2530100312891179</v>
      </c>
      <c r="Y38" s="50">
        <v>1.0382982861803725</v>
      </c>
      <c r="Z38" s="50">
        <v>0.90361978197541504</v>
      </c>
      <c r="AA38" s="50">
        <v>0.81989911513256053</v>
      </c>
      <c r="AB38" s="50">
        <v>0.7684127934875209</v>
      </c>
      <c r="AC38" s="93">
        <v>0.73723941102972934</v>
      </c>
      <c r="AD38" s="50">
        <v>0.71904113346998988</v>
      </c>
      <c r="AE38" s="50">
        <v>0.7090409012906802</v>
      </c>
      <c r="AF38" s="50">
        <v>0.70430193248148987</v>
      </c>
      <c r="AG38" s="50">
        <v>0.70299354804649605</v>
      </c>
      <c r="AH38" s="50">
        <v>0.70397430313278819</v>
      </c>
      <c r="AI38" s="50">
        <v>0.70652713636562003</v>
      </c>
      <c r="AJ38" s="50">
        <v>0.71019290639931343</v>
      </c>
      <c r="AK38" s="50">
        <v>0.71466821701301386</v>
      </c>
      <c r="AL38" s="50">
        <v>0.71974493366239078</v>
      </c>
      <c r="AM38" s="50">
        <v>0.72527553092412733</v>
      </c>
    </row>
    <row r="39" spans="1:39" s="49" customFormat="1" x14ac:dyDescent="0.25">
      <c r="A39" s="49" t="s">
        <v>104</v>
      </c>
      <c r="B39" s="50">
        <v>7.7884848245159253</v>
      </c>
      <c r="C39" s="50">
        <v>7.8581828305383095</v>
      </c>
      <c r="D39" s="50">
        <v>8.0286963420783835</v>
      </c>
      <c r="E39" s="50">
        <v>8.2115140290652242</v>
      </c>
      <c r="F39" s="50">
        <v>8.3695940163264115</v>
      </c>
      <c r="G39" s="50">
        <v>8.5041366054808645</v>
      </c>
      <c r="H39" s="50">
        <v>8.6397954768789393</v>
      </c>
      <c r="I39" s="50">
        <v>8.7777038089312569</v>
      </c>
      <c r="J39" s="50">
        <v>8.9291550264026167</v>
      </c>
      <c r="K39" s="50">
        <v>9.1171527502308347</v>
      </c>
      <c r="L39" s="50">
        <v>9.3785610247678388</v>
      </c>
      <c r="M39" s="50">
        <v>9.764280731235937</v>
      </c>
      <c r="N39" s="50">
        <v>10.316130867886185</v>
      </c>
      <c r="O39" s="50">
        <v>11.038183705118815</v>
      </c>
      <c r="P39" s="50">
        <v>11.880861005260282</v>
      </c>
      <c r="Q39" s="50">
        <v>12.753705802764802</v>
      </c>
      <c r="R39" s="50">
        <v>13.566466423637337</v>
      </c>
      <c r="S39" s="50">
        <v>14.268508505285046</v>
      </c>
      <c r="T39" s="50">
        <v>14.839915243755193</v>
      </c>
      <c r="U39" s="50">
        <v>15.290839873895473</v>
      </c>
      <c r="V39" s="50">
        <v>15.648443287394024</v>
      </c>
      <c r="W39" s="50">
        <v>15.939944635208171</v>
      </c>
      <c r="X39" s="50">
        <v>16.190484505821253</v>
      </c>
      <c r="Y39" s="50">
        <v>16.411695049632186</v>
      </c>
      <c r="Z39" s="50">
        <v>16.617952182574307</v>
      </c>
      <c r="AA39" s="50">
        <v>16.819319393668515</v>
      </c>
      <c r="AB39" s="50">
        <v>17.023968135557414</v>
      </c>
      <c r="AC39" s="93">
        <v>17.22763483643611</v>
      </c>
      <c r="AD39" s="50">
        <v>17.443527611537792</v>
      </c>
      <c r="AE39" s="50">
        <v>17.665467646803034</v>
      </c>
      <c r="AF39" s="50">
        <v>17.891495137457021</v>
      </c>
      <c r="AG39" s="50">
        <v>18.119970806855861</v>
      </c>
      <c r="AH39" s="50">
        <v>18.349704635016423</v>
      </c>
      <c r="AI39" s="50">
        <v>18.57989374685922</v>
      </c>
      <c r="AJ39" s="50">
        <v>18.81011418711816</v>
      </c>
      <c r="AK39" s="50">
        <v>19.04018478872695</v>
      </c>
      <c r="AL39" s="50">
        <v>19.270077601217022</v>
      </c>
      <c r="AM39" s="50">
        <v>19.499842540420953</v>
      </c>
    </row>
    <row r="40" spans="1:39" s="49" customFormat="1" x14ac:dyDescent="0.25">
      <c r="A40" s="49" t="s">
        <v>105</v>
      </c>
      <c r="B40" s="50">
        <v>26.199119780629715</v>
      </c>
      <c r="C40" s="50">
        <v>26.668831944167621</v>
      </c>
      <c r="D40" s="50">
        <v>27.462059624984381</v>
      </c>
      <c r="E40" s="50">
        <v>28.150901503916646</v>
      </c>
      <c r="F40" s="50">
        <v>28.727686565887346</v>
      </c>
      <c r="G40" s="50">
        <v>29.225805837304577</v>
      </c>
      <c r="H40" s="50">
        <v>29.742138802902957</v>
      </c>
      <c r="I40" s="50">
        <v>30.312375343953256</v>
      </c>
      <c r="J40" s="50">
        <v>31.02101643448189</v>
      </c>
      <c r="K40" s="50">
        <v>31.990272139583141</v>
      </c>
      <c r="L40" s="50">
        <v>33.344702967994692</v>
      </c>
      <c r="M40" s="50">
        <v>35.185542049500974</v>
      </c>
      <c r="N40" s="50">
        <v>37.535714588125067</v>
      </c>
      <c r="O40" s="50">
        <v>40.324398763734195</v>
      </c>
      <c r="P40" s="50">
        <v>43.368136996459974</v>
      </c>
      <c r="Q40" s="50">
        <v>46.388913689103404</v>
      </c>
      <c r="R40" s="50">
        <v>49.111433524026296</v>
      </c>
      <c r="S40" s="50">
        <v>51.38006969442786</v>
      </c>
      <c r="T40" s="50">
        <v>53.138028525789899</v>
      </c>
      <c r="U40" s="50">
        <v>54.444608378746516</v>
      </c>
      <c r="V40" s="50">
        <v>55.416927215580579</v>
      </c>
      <c r="W40" s="50">
        <v>56.178207966212213</v>
      </c>
      <c r="X40" s="50">
        <v>56.840872931064695</v>
      </c>
      <c r="Y40" s="50">
        <v>57.444125063775694</v>
      </c>
      <c r="Z40" s="50">
        <v>58.036307155266805</v>
      </c>
      <c r="AA40" s="50">
        <v>58.64383503106275</v>
      </c>
      <c r="AB40" s="50">
        <v>59.237933800705719</v>
      </c>
      <c r="AC40" s="93">
        <v>59.826806128028338</v>
      </c>
      <c r="AD40" s="50">
        <v>60.462154057387892</v>
      </c>
      <c r="AE40" s="50">
        <v>61.101224236986496</v>
      </c>
      <c r="AF40" s="50">
        <v>61.753739256713708</v>
      </c>
      <c r="AG40" s="50">
        <v>62.416729859826454</v>
      </c>
      <c r="AH40" s="50">
        <v>63.088037400115311</v>
      </c>
      <c r="AI40" s="50">
        <v>63.766028560291566</v>
      </c>
      <c r="AJ40" s="50">
        <v>64.449668545614415</v>
      </c>
      <c r="AK40" s="50">
        <v>65.13833604502247</v>
      </c>
      <c r="AL40" s="50">
        <v>65.831715309178293</v>
      </c>
      <c r="AM40" s="50">
        <v>66.529681753969626</v>
      </c>
    </row>
    <row r="41" spans="1:39" s="49" customFormat="1" x14ac:dyDescent="0.25">
      <c r="A41" s="49" t="s">
        <v>106</v>
      </c>
      <c r="B41" s="50">
        <v>134.5267836933813</v>
      </c>
      <c r="C41" s="50">
        <v>134.10783838045646</v>
      </c>
      <c r="D41" s="50">
        <v>137.08596929311858</v>
      </c>
      <c r="E41" s="50">
        <v>139.08696892404657</v>
      </c>
      <c r="F41" s="50">
        <v>142.17414978600419</v>
      </c>
      <c r="G41" s="50">
        <v>144.41867605047838</v>
      </c>
      <c r="H41" s="50">
        <v>148.0993604357466</v>
      </c>
      <c r="I41" s="50">
        <v>152.21306075777923</v>
      </c>
      <c r="J41" s="50">
        <v>155.9654588797186</v>
      </c>
      <c r="K41" s="50">
        <v>161.26827890683722</v>
      </c>
      <c r="L41" s="50">
        <v>167.28729604885035</v>
      </c>
      <c r="M41" s="50">
        <v>173.08516148659146</v>
      </c>
      <c r="N41" s="50">
        <v>180.36216784781263</v>
      </c>
      <c r="O41" s="50">
        <v>187.06997738742677</v>
      </c>
      <c r="P41" s="50">
        <v>193.76305969420903</v>
      </c>
      <c r="Q41" s="50">
        <v>200.17190764232404</v>
      </c>
      <c r="R41" s="50">
        <v>206.15988298646161</v>
      </c>
      <c r="S41" s="50">
        <v>211.7868881349562</v>
      </c>
      <c r="T41" s="50">
        <v>217.07224359038929</v>
      </c>
      <c r="U41" s="50">
        <v>222.98636668876298</v>
      </c>
      <c r="V41" s="50">
        <v>227.75990742904119</v>
      </c>
      <c r="W41" s="50">
        <v>232.27395311862156</v>
      </c>
      <c r="X41" s="50">
        <v>236.64279946209388</v>
      </c>
      <c r="Y41" s="50">
        <v>240.79735703506972</v>
      </c>
      <c r="Z41" s="50">
        <v>244.76676755856175</v>
      </c>
      <c r="AA41" s="50">
        <v>249.48715567683462</v>
      </c>
      <c r="AB41" s="50">
        <v>253.14414325570323</v>
      </c>
      <c r="AC41" s="93">
        <v>256.69656323335852</v>
      </c>
      <c r="AD41" s="50">
        <v>260.17079436857449</v>
      </c>
      <c r="AE41" s="50">
        <v>263.57718857466091</v>
      </c>
      <c r="AF41" s="50">
        <v>266.92188638086429</v>
      </c>
      <c r="AG41" s="50">
        <v>271.124369959033</v>
      </c>
      <c r="AH41" s="50">
        <v>274.36855961037628</v>
      </c>
      <c r="AI41" s="50">
        <v>277.57348655400142</v>
      </c>
      <c r="AJ41" s="50">
        <v>280.74702945863834</v>
      </c>
      <c r="AK41" s="50">
        <v>283.89703507853704</v>
      </c>
      <c r="AL41" s="50">
        <v>287.94594707029609</v>
      </c>
      <c r="AM41" s="50">
        <v>291.07055753178349</v>
      </c>
    </row>
    <row r="42" spans="1:39" s="49" customFormat="1" x14ac:dyDescent="0.25">
      <c r="A42" s="49" t="s">
        <v>107</v>
      </c>
      <c r="B42" s="50">
        <v>96.024084300342608</v>
      </c>
      <c r="C42" s="50">
        <v>100.23754541631493</v>
      </c>
      <c r="D42" s="50">
        <v>100.03223978840842</v>
      </c>
      <c r="E42" s="50">
        <v>100.45381947620352</v>
      </c>
      <c r="F42" s="50">
        <v>100.87587682505429</v>
      </c>
      <c r="G42" s="50">
        <v>101.17345938088764</v>
      </c>
      <c r="H42" s="50">
        <v>101.41785834665072</v>
      </c>
      <c r="I42" s="50">
        <v>101.53783693214197</v>
      </c>
      <c r="J42" s="50">
        <v>101.6266029495023</v>
      </c>
      <c r="K42" s="50">
        <v>101.53713779631754</v>
      </c>
      <c r="L42" s="50">
        <v>101.21718189499158</v>
      </c>
      <c r="M42" s="50">
        <v>100.62200601221984</v>
      </c>
      <c r="N42" s="50">
        <v>99.703498602185633</v>
      </c>
      <c r="O42" s="50">
        <v>98.401333507557865</v>
      </c>
      <c r="P42" s="50">
        <v>96.728695334971803</v>
      </c>
      <c r="Q42" s="50">
        <v>94.706737757014906</v>
      </c>
      <c r="R42" s="50">
        <v>92.38796799712955</v>
      </c>
      <c r="S42" s="50">
        <v>89.909481258356166</v>
      </c>
      <c r="T42" s="50">
        <v>87.301139046928355</v>
      </c>
      <c r="U42" s="50">
        <v>84.592004697039656</v>
      </c>
      <c r="V42" s="50">
        <v>81.799529604312369</v>
      </c>
      <c r="W42" s="50">
        <v>78.976106437178103</v>
      </c>
      <c r="X42" s="50">
        <v>76.051486538932139</v>
      </c>
      <c r="Y42" s="50">
        <v>73.055196012598799</v>
      </c>
      <c r="Z42" s="50">
        <v>70.059303880857613</v>
      </c>
      <c r="AA42" s="50">
        <v>67.155177728218831</v>
      </c>
      <c r="AB42" s="50">
        <v>64.470871221483847</v>
      </c>
      <c r="AC42" s="93">
        <v>62.025047360099485</v>
      </c>
      <c r="AD42" s="50">
        <v>59.819049889882045</v>
      </c>
      <c r="AE42" s="50">
        <v>57.889808961720632</v>
      </c>
      <c r="AF42" s="50">
        <v>56.211456467033365</v>
      </c>
      <c r="AG42" s="50">
        <v>54.753141629908789</v>
      </c>
      <c r="AH42" s="50">
        <v>53.4836920577904</v>
      </c>
      <c r="AI42" s="50">
        <v>52.374816099585644</v>
      </c>
      <c r="AJ42" s="50">
        <v>51.40223184322538</v>
      </c>
      <c r="AK42" s="50">
        <v>50.545491926049245</v>
      </c>
      <c r="AL42" s="50">
        <v>49.78753146687967</v>
      </c>
      <c r="AM42" s="50">
        <v>49.11419969643346</v>
      </c>
    </row>
    <row r="43" spans="1:39" s="49" customFormat="1" x14ac:dyDescent="0.25">
      <c r="A43" s="49" t="s">
        <v>108</v>
      </c>
      <c r="B43" s="50">
        <v>0</v>
      </c>
      <c r="C43" s="50">
        <v>0</v>
      </c>
      <c r="D43" s="50">
        <v>0</v>
      </c>
      <c r="E43" s="50">
        <v>0</v>
      </c>
      <c r="F43" s="50">
        <v>0</v>
      </c>
      <c r="G43" s="50">
        <v>0</v>
      </c>
      <c r="H43" s="50">
        <v>7.5000757369451292E-3</v>
      </c>
      <c r="I43" s="50">
        <v>1.7828525470274727E-2</v>
      </c>
      <c r="J43" s="50">
        <v>3.197754332063564E-2</v>
      </c>
      <c r="K43" s="50">
        <v>5.126328624600051E-2</v>
      </c>
      <c r="L43" s="50">
        <v>7.7303981984062353E-2</v>
      </c>
      <c r="M43" s="50">
        <v>0.11228379970675183</v>
      </c>
      <c r="N43" s="50">
        <v>0.15893248919617323</v>
      </c>
      <c r="O43" s="50">
        <v>0.25751265306433796</v>
      </c>
      <c r="P43" s="50">
        <v>0.39447406803933704</v>
      </c>
      <c r="Q43" s="50">
        <v>0.58364875250705672</v>
      </c>
      <c r="R43" s="50">
        <v>0.8432813061559119</v>
      </c>
      <c r="S43" s="50">
        <v>1.1971466914690003</v>
      </c>
      <c r="T43" s="50">
        <v>1.6750616748260847</v>
      </c>
      <c r="U43" s="50">
        <v>2.3113356488020562</v>
      </c>
      <c r="V43" s="50">
        <v>3.1393511459254624</v>
      </c>
      <c r="W43" s="50">
        <v>4.181813911390841</v>
      </c>
      <c r="X43" s="50">
        <v>5.4380015480981694</v>
      </c>
      <c r="Y43" s="50">
        <v>6.8724616424668703</v>
      </c>
      <c r="Z43" s="50">
        <v>8.4127508278704912</v>
      </c>
      <c r="AA43" s="50">
        <v>9.962443306077283</v>
      </c>
      <c r="AB43" s="50">
        <v>11.426428161791156</v>
      </c>
      <c r="AC43" s="93">
        <v>12.735252560658402</v>
      </c>
      <c r="AD43" s="50">
        <v>13.779281017278997</v>
      </c>
      <c r="AE43" s="50">
        <v>14.628254077457139</v>
      </c>
      <c r="AF43" s="50">
        <v>15.304853985537138</v>
      </c>
      <c r="AG43" s="50">
        <v>15.83909822587515</v>
      </c>
      <c r="AH43" s="50">
        <v>16.260878025693806</v>
      </c>
      <c r="AI43" s="50">
        <v>16.596391977845123</v>
      </c>
      <c r="AJ43" s="50">
        <v>16.86704320571425</v>
      </c>
      <c r="AK43" s="50">
        <v>17.08957969894535</v>
      </c>
      <c r="AL43" s="50">
        <v>17.276747533181407</v>
      </c>
      <c r="AM43" s="50">
        <v>17.438069450605198</v>
      </c>
    </row>
    <row r="63" spans="1:2" x14ac:dyDescent="0.25">
      <c r="A63" s="48" t="s">
        <v>20</v>
      </c>
      <c r="B63" s="3"/>
    </row>
    <row r="64" spans="1:2" x14ac:dyDescent="0.25">
      <c r="A64" t="s">
        <v>98</v>
      </c>
      <c r="B64" t="s">
        <v>113</v>
      </c>
    </row>
    <row r="65" spans="1:43" x14ac:dyDescent="0.25">
      <c r="A65" t="s">
        <v>99</v>
      </c>
      <c r="B65" t="s">
        <v>114</v>
      </c>
    </row>
    <row r="66" spans="1:43" x14ac:dyDescent="0.25">
      <c r="A66" s="1" t="s">
        <v>115</v>
      </c>
      <c r="B66" s="1">
        <v>2023</v>
      </c>
      <c r="C66" s="1">
        <v>2024</v>
      </c>
      <c r="D66" s="1">
        <v>2025</v>
      </c>
      <c r="E66" s="1">
        <v>2026</v>
      </c>
      <c r="F66" s="1">
        <v>2027</v>
      </c>
      <c r="G66" s="1">
        <v>2028</v>
      </c>
      <c r="H66" s="1">
        <v>2029</v>
      </c>
      <c r="I66" s="1">
        <v>2030</v>
      </c>
      <c r="J66" s="1">
        <v>2031</v>
      </c>
      <c r="K66" s="1">
        <v>2032</v>
      </c>
      <c r="L66" s="1">
        <v>2033</v>
      </c>
      <c r="M66" s="1">
        <v>2034</v>
      </c>
      <c r="N66" s="1">
        <v>2035</v>
      </c>
      <c r="O66" s="1">
        <v>2036</v>
      </c>
      <c r="P66" s="1">
        <v>2037</v>
      </c>
      <c r="Q66" s="1">
        <v>2038</v>
      </c>
      <c r="R66" s="1">
        <v>2039</v>
      </c>
      <c r="S66" s="1">
        <v>2040</v>
      </c>
      <c r="T66" s="1">
        <v>2041</v>
      </c>
      <c r="U66" s="1">
        <v>2042</v>
      </c>
      <c r="V66" s="1">
        <v>2043</v>
      </c>
      <c r="W66" s="1">
        <v>2044</v>
      </c>
      <c r="X66" s="1">
        <v>2045</v>
      </c>
      <c r="Y66" s="1">
        <v>2046</v>
      </c>
      <c r="Z66" s="1">
        <v>2047</v>
      </c>
      <c r="AA66" s="1">
        <v>2048</v>
      </c>
      <c r="AB66" s="1">
        <v>2049</v>
      </c>
      <c r="AC66" s="1">
        <v>2050</v>
      </c>
      <c r="AD66" s="1">
        <v>2051</v>
      </c>
      <c r="AE66" s="1">
        <v>2052</v>
      </c>
      <c r="AF66" s="1">
        <v>2053</v>
      </c>
      <c r="AG66" s="1">
        <v>2054</v>
      </c>
      <c r="AH66" s="1">
        <v>2055</v>
      </c>
      <c r="AI66" s="1">
        <v>2056</v>
      </c>
      <c r="AJ66" s="1">
        <v>2057</v>
      </c>
      <c r="AK66" s="1">
        <v>2058</v>
      </c>
      <c r="AL66" s="1">
        <v>2059</v>
      </c>
      <c r="AM66" s="1">
        <v>2060</v>
      </c>
      <c r="AN66" s="1"/>
      <c r="AO66" s="1"/>
      <c r="AP66" s="1"/>
      <c r="AQ66" s="1"/>
    </row>
    <row r="67" spans="1:43" s="49" customFormat="1" x14ac:dyDescent="0.25">
      <c r="A67" s="49" t="s">
        <v>116</v>
      </c>
      <c r="B67" s="49">
        <v>2.5571692836110542</v>
      </c>
      <c r="C67" s="49">
        <v>2.6189633402996018</v>
      </c>
      <c r="D67" s="49">
        <v>2.64543583633322</v>
      </c>
      <c r="E67" s="49">
        <v>2.6416915875834803</v>
      </c>
      <c r="F67" s="49">
        <v>2.6463899924424785</v>
      </c>
      <c r="G67" s="49">
        <v>2.6566811612612184</v>
      </c>
      <c r="H67" s="49">
        <v>2.6782933450848123</v>
      </c>
      <c r="I67" s="49">
        <v>2.712890039725854</v>
      </c>
      <c r="J67" s="49">
        <v>2.7620216381512304</v>
      </c>
      <c r="K67" s="49">
        <v>2.8206657176891574</v>
      </c>
      <c r="L67" s="49">
        <v>2.8852051318524379</v>
      </c>
      <c r="M67" s="49">
        <v>2.9441053836738291</v>
      </c>
      <c r="N67" s="49">
        <v>2.9939704318210021</v>
      </c>
      <c r="O67" s="49">
        <v>3.0400925660890707</v>
      </c>
      <c r="P67" s="49">
        <v>3.081509786469141</v>
      </c>
      <c r="Q67" s="49">
        <v>3.1213122175120951</v>
      </c>
      <c r="R67" s="49">
        <v>3.1591724291770555</v>
      </c>
      <c r="S67" s="49">
        <v>3.193801123603413</v>
      </c>
      <c r="T67" s="49">
        <v>3.2247861229804542</v>
      </c>
      <c r="U67" s="49">
        <v>3.256594027299855</v>
      </c>
      <c r="V67" s="49">
        <v>3.2880831822477354</v>
      </c>
      <c r="W67" s="49">
        <v>3.3191600451171759</v>
      </c>
      <c r="X67" s="49">
        <v>3.3539717395943063</v>
      </c>
      <c r="Y67" s="49">
        <v>3.3841363934734368</v>
      </c>
      <c r="Z67" s="49">
        <v>3.4097842588030489</v>
      </c>
      <c r="AA67" s="49">
        <v>3.4316602101190936</v>
      </c>
      <c r="AB67" s="49">
        <v>3.4507710253278212</v>
      </c>
      <c r="AC67" s="49">
        <v>3.465905188231349</v>
      </c>
      <c r="AD67" s="49">
        <v>3.4763813580745242</v>
      </c>
      <c r="AE67" s="49">
        <v>3.4827814059031663</v>
      </c>
      <c r="AF67" s="49">
        <v>3.4856867462180494</v>
      </c>
      <c r="AG67" s="49">
        <v>3.4857676878779467</v>
      </c>
      <c r="AH67" s="49">
        <v>3.4836495573100246</v>
      </c>
      <c r="AI67" s="49">
        <v>3.4798533172690194</v>
      </c>
      <c r="AJ67" s="49">
        <v>3.4747916260508158</v>
      </c>
      <c r="AK67" s="49">
        <v>3.4687880472399746</v>
      </c>
      <c r="AL67" s="49">
        <v>3.4620978916086718</v>
      </c>
      <c r="AM67" s="49">
        <v>3.4549232711337097</v>
      </c>
    </row>
    <row r="68" spans="1:43" s="49" customFormat="1" x14ac:dyDescent="0.25">
      <c r="A68" s="49" t="s">
        <v>117</v>
      </c>
      <c r="B68" s="49">
        <v>9.4201980783320813</v>
      </c>
      <c r="C68" s="49">
        <v>9.3667249204524339</v>
      </c>
      <c r="D68" s="49">
        <v>9.8429506083213969</v>
      </c>
      <c r="E68" s="49">
        <v>10.002196654980406</v>
      </c>
      <c r="F68" s="49">
        <v>10.414205775224538</v>
      </c>
      <c r="G68" s="49">
        <v>10.556527739691266</v>
      </c>
      <c r="H68" s="49">
        <v>10.976507213800716</v>
      </c>
      <c r="I68" s="49">
        <v>11.404818890066174</v>
      </c>
      <c r="J68" s="49">
        <v>11.587839713283575</v>
      </c>
      <c r="K68" s="49">
        <v>12.036768917999076</v>
      </c>
      <c r="L68" s="49">
        <v>12.499185608335383</v>
      </c>
      <c r="M68" s="49">
        <v>12.723124359799368</v>
      </c>
      <c r="N68" s="49">
        <v>13.214017279946638</v>
      </c>
      <c r="O68" s="49">
        <v>13.457341634005527</v>
      </c>
      <c r="P68" s="49">
        <v>13.700682333729235</v>
      </c>
      <c r="Q68" s="49">
        <v>13.937332950064297</v>
      </c>
      <c r="R68" s="49">
        <v>14.162352489483217</v>
      </c>
      <c r="S68" s="49">
        <v>14.380727510491791</v>
      </c>
      <c r="T68" s="49">
        <v>14.589684828914248</v>
      </c>
      <c r="U68" s="49">
        <v>15.039283556128593</v>
      </c>
      <c r="V68" s="49">
        <v>15.227839554588162</v>
      </c>
      <c r="W68" s="49">
        <v>15.411082934530953</v>
      </c>
      <c r="X68" s="49">
        <v>15.590177572749441</v>
      </c>
      <c r="Y68" s="49">
        <v>15.768639435005559</v>
      </c>
      <c r="Z68" s="49">
        <v>15.949598342933236</v>
      </c>
      <c r="AA68" s="49">
        <v>16.38780801331842</v>
      </c>
      <c r="AB68" s="49">
        <v>16.576138855523652</v>
      </c>
      <c r="AC68" s="49">
        <v>16.769226652057512</v>
      </c>
      <c r="AD68" s="49">
        <v>16.959846108967227</v>
      </c>
      <c r="AE68" s="49">
        <v>17.152461025487419</v>
      </c>
      <c r="AF68" s="49">
        <v>17.346918977979293</v>
      </c>
      <c r="AG68" s="49">
        <v>17.797087913071081</v>
      </c>
      <c r="AH68" s="49">
        <v>17.994738409498044</v>
      </c>
      <c r="AI68" s="49">
        <v>18.193820208004041</v>
      </c>
      <c r="AJ68" s="49">
        <v>18.394324294111623</v>
      </c>
      <c r="AK68" s="49">
        <v>18.596324516855312</v>
      </c>
      <c r="AL68" s="49">
        <v>19.054000548564368</v>
      </c>
      <c r="AM68" s="49">
        <v>19.259450984010414</v>
      </c>
    </row>
    <row r="69" spans="1:43" s="49" customFormat="1" x14ac:dyDescent="0.25">
      <c r="A69" s="49" t="s">
        <v>118</v>
      </c>
      <c r="B69" s="49">
        <v>13.204633642902159</v>
      </c>
      <c r="C69" s="49">
        <v>13.028714164446512</v>
      </c>
      <c r="D69" s="49">
        <v>13.543844746652354</v>
      </c>
      <c r="E69" s="49">
        <v>13.619699633338735</v>
      </c>
      <c r="F69" s="49">
        <v>13.939681600547184</v>
      </c>
      <c r="G69" s="49">
        <v>14.086692255260759</v>
      </c>
      <c r="H69" s="49">
        <v>14.311397300063756</v>
      </c>
      <c r="I69" s="49">
        <v>15.391865943425056</v>
      </c>
      <c r="J69" s="49">
        <v>15.739375277341539</v>
      </c>
      <c r="K69" s="49">
        <v>16.154400087070726</v>
      </c>
      <c r="L69" s="49">
        <v>16.635543143222044</v>
      </c>
      <c r="M69" s="49">
        <v>17.165724747960702</v>
      </c>
      <c r="N69" s="49">
        <v>18.516260286318275</v>
      </c>
      <c r="O69" s="49">
        <v>19.056014175093836</v>
      </c>
      <c r="P69" s="49">
        <v>19.547230252438705</v>
      </c>
      <c r="Q69" s="49">
        <v>19.969395700277374</v>
      </c>
      <c r="R69" s="49">
        <v>20.317729116571329</v>
      </c>
      <c r="S69" s="49">
        <v>20.86481716134184</v>
      </c>
      <c r="T69" s="49">
        <v>21.092926899856963</v>
      </c>
      <c r="U69" s="49">
        <v>21.283044234123729</v>
      </c>
      <c r="V69" s="49">
        <v>21.445942774250199</v>
      </c>
      <c r="W69" s="49">
        <v>21.590236102962649</v>
      </c>
      <c r="X69" s="49">
        <v>21.729835220348317</v>
      </c>
      <c r="Y69" s="49">
        <v>21.855631121126759</v>
      </c>
      <c r="Z69" s="49">
        <v>21.972179498007119</v>
      </c>
      <c r="AA69" s="49">
        <v>22.080675540761614</v>
      </c>
      <c r="AB69" s="49">
        <v>22.18537108626289</v>
      </c>
      <c r="AC69" s="49">
        <v>22.284761948304741</v>
      </c>
      <c r="AD69" s="49">
        <v>22.393627066379054</v>
      </c>
      <c r="AE69" s="49">
        <v>22.50181288509981</v>
      </c>
      <c r="AF69" s="49">
        <v>22.608763971936373</v>
      </c>
      <c r="AG69" s="49">
        <v>22.71386822772002</v>
      </c>
      <c r="AH69" s="49">
        <v>22.816587491233228</v>
      </c>
      <c r="AI69" s="49">
        <v>22.916574290794507</v>
      </c>
      <c r="AJ69" s="49">
        <v>23.013743278734069</v>
      </c>
      <c r="AK69" s="49">
        <v>23.108275791290701</v>
      </c>
      <c r="AL69" s="49">
        <v>23.2005628633996</v>
      </c>
      <c r="AM69" s="49">
        <v>23.291115851728243</v>
      </c>
    </row>
    <row r="70" spans="1:43" s="49" customFormat="1" x14ac:dyDescent="0.25">
      <c r="A70" s="49" t="s">
        <v>119</v>
      </c>
      <c r="B70" s="49">
        <v>13.237252890826888</v>
      </c>
      <c r="C70" s="49">
        <v>13.311167657645676</v>
      </c>
      <c r="D70" s="49">
        <v>13.390314589203019</v>
      </c>
      <c r="E70" s="49">
        <v>13.480713676930682</v>
      </c>
      <c r="F70" s="49">
        <v>13.579154420282521</v>
      </c>
      <c r="G70" s="49">
        <v>13.683271347047716</v>
      </c>
      <c r="H70" s="49">
        <v>13.793038729599626</v>
      </c>
      <c r="I70" s="49">
        <v>13.910704319991748</v>
      </c>
      <c r="J70" s="49">
        <v>14.039721608047364</v>
      </c>
      <c r="K70" s="49">
        <v>14.187019705613208</v>
      </c>
      <c r="L70" s="49">
        <v>14.362957903667896</v>
      </c>
      <c r="M70" s="49">
        <v>14.578357452778535</v>
      </c>
      <c r="N70" s="49">
        <v>14.835932045189814</v>
      </c>
      <c r="O70" s="49">
        <v>15.123076176094605</v>
      </c>
      <c r="P70" s="49">
        <v>15.411158240652925</v>
      </c>
      <c r="Q70" s="49">
        <v>15.672532660172029</v>
      </c>
      <c r="R70" s="49">
        <v>15.893522530696206</v>
      </c>
      <c r="S70" s="49">
        <v>16.075257723598479</v>
      </c>
      <c r="T70" s="49">
        <v>16.225651188607326</v>
      </c>
      <c r="U70" s="49">
        <v>16.351850452044332</v>
      </c>
      <c r="V70" s="49">
        <v>16.461539480166191</v>
      </c>
      <c r="W70" s="49">
        <v>16.560341198928079</v>
      </c>
      <c r="X70" s="49">
        <v>16.653252178368419</v>
      </c>
      <c r="Y70" s="49">
        <v>16.743863405772693</v>
      </c>
      <c r="Z70" s="49">
        <v>16.833839117987839</v>
      </c>
      <c r="AA70" s="49">
        <v>16.924572677589406</v>
      </c>
      <c r="AB70" s="49">
        <v>17.016169543349847</v>
      </c>
      <c r="AC70" s="49">
        <v>17.108599006371701</v>
      </c>
      <c r="AD70" s="49">
        <v>17.201922728733336</v>
      </c>
      <c r="AE70" s="49">
        <v>17.295323227593908</v>
      </c>
      <c r="AF70" s="49">
        <v>17.389386131414213</v>
      </c>
      <c r="AG70" s="49">
        <v>17.483356623358294</v>
      </c>
      <c r="AH70" s="49">
        <v>17.577917138430578</v>
      </c>
      <c r="AI70" s="49">
        <v>17.672684398456695</v>
      </c>
      <c r="AJ70" s="49">
        <v>17.767867790254499</v>
      </c>
      <c r="AK70" s="49">
        <v>17.863706285975034</v>
      </c>
      <c r="AL70" s="49">
        <v>17.9604616577369</v>
      </c>
      <c r="AM70" s="49">
        <v>18.058132494387667</v>
      </c>
    </row>
    <row r="71" spans="1:43" s="49" customFormat="1" x14ac:dyDescent="0.25">
      <c r="A71" s="49" t="s">
        <v>120</v>
      </c>
      <c r="B71" s="49">
        <v>0.30254706863056591</v>
      </c>
      <c r="C71" s="49">
        <v>0.34741299011526289</v>
      </c>
      <c r="D71" s="49">
        <v>0.3958142283672641</v>
      </c>
      <c r="E71" s="49">
        <v>0.46092730758530603</v>
      </c>
      <c r="F71" s="49">
        <v>0.53517691587102822</v>
      </c>
      <c r="G71" s="49">
        <v>0.61937820443402247</v>
      </c>
      <c r="H71" s="49">
        <v>0.71792734748202935</v>
      </c>
      <c r="I71" s="49">
        <v>0.83350057433202118</v>
      </c>
      <c r="J71" s="49">
        <v>0.97172337429537636</v>
      </c>
      <c r="K71" s="49">
        <v>1.1360824361294839</v>
      </c>
      <c r="L71" s="49">
        <v>1.3303807839413255</v>
      </c>
      <c r="M71" s="49">
        <v>1.5574591168212253</v>
      </c>
      <c r="N71" s="49">
        <v>1.8177986001447302</v>
      </c>
      <c r="O71" s="49">
        <v>2.1113190446055894</v>
      </c>
      <c r="P71" s="49">
        <v>2.4349882836351333</v>
      </c>
      <c r="Q71" s="49">
        <v>2.785134496591168</v>
      </c>
      <c r="R71" s="49">
        <v>3.1560305109523306</v>
      </c>
      <c r="S71" s="49">
        <v>3.5460747687634226</v>
      </c>
      <c r="T71" s="49">
        <v>3.9466364837930459</v>
      </c>
      <c r="U71" s="49">
        <v>4.3497467373456917</v>
      </c>
      <c r="V71" s="49">
        <v>4.7534247300931405</v>
      </c>
      <c r="W71" s="49">
        <v>5.1413147184256713</v>
      </c>
      <c r="X71" s="49">
        <v>5.5275727018568688</v>
      </c>
      <c r="Y71" s="49">
        <v>5.9086030304227926</v>
      </c>
      <c r="Z71" s="49">
        <v>6.2825275853344049</v>
      </c>
      <c r="AA71" s="49">
        <v>6.6485834071449101</v>
      </c>
      <c r="AB71" s="49">
        <v>7.0033582972100685</v>
      </c>
      <c r="AC71" s="49">
        <v>7.3537948104912818</v>
      </c>
      <c r="AD71" s="49">
        <v>7.6968141375803505</v>
      </c>
      <c r="AE71" s="49">
        <v>8.0354450843550538</v>
      </c>
      <c r="AF71" s="49">
        <v>8.3655150043624804</v>
      </c>
      <c r="AG71" s="49">
        <v>8.6858210015446708</v>
      </c>
      <c r="AH71" s="49">
        <v>8.99612529592806</v>
      </c>
      <c r="AI71" s="49">
        <v>9.2963073709509612</v>
      </c>
      <c r="AJ71" s="49">
        <v>9.5865134138283619</v>
      </c>
      <c r="AK71" s="49">
        <v>9.8671383580506902</v>
      </c>
      <c r="AL71" s="49">
        <v>10.13856978665275</v>
      </c>
      <c r="AM71" s="49">
        <v>10.401193852564042</v>
      </c>
    </row>
    <row r="72" spans="1:43" x14ac:dyDescent="0.25">
      <c r="AC72" s="49">
        <f>SUM(AC67:AC71)</f>
        <v>66.982287605456591</v>
      </c>
    </row>
    <row r="91" spans="1:43" x14ac:dyDescent="0.25">
      <c r="A91" s="48" t="s">
        <v>26</v>
      </c>
      <c r="B91" s="3"/>
    </row>
    <row r="92" spans="1:43" x14ac:dyDescent="0.25">
      <c r="A92" t="s">
        <v>98</v>
      </c>
      <c r="B92" t="s">
        <v>121</v>
      </c>
    </row>
    <row r="93" spans="1:43" x14ac:dyDescent="0.25">
      <c r="A93" t="s">
        <v>99</v>
      </c>
      <c r="B93" t="s">
        <v>114</v>
      </c>
    </row>
    <row r="94" spans="1:43" x14ac:dyDescent="0.25">
      <c r="A94" s="1" t="s">
        <v>122</v>
      </c>
      <c r="B94" s="1">
        <v>2023</v>
      </c>
      <c r="C94" s="1">
        <v>2024</v>
      </c>
      <c r="D94" s="1">
        <v>2025</v>
      </c>
      <c r="E94" s="1">
        <v>2026</v>
      </c>
      <c r="F94" s="1">
        <v>2027</v>
      </c>
      <c r="G94" s="1">
        <v>2028</v>
      </c>
      <c r="H94" s="1">
        <v>2029</v>
      </c>
      <c r="I94" s="1">
        <v>2030</v>
      </c>
      <c r="J94" s="1">
        <v>2031</v>
      </c>
      <c r="K94" s="1">
        <v>2032</v>
      </c>
      <c r="L94" s="1">
        <v>2033</v>
      </c>
      <c r="M94" s="1">
        <v>2034</v>
      </c>
      <c r="N94" s="1">
        <v>2035</v>
      </c>
      <c r="O94" s="1">
        <v>2036</v>
      </c>
      <c r="P94" s="1">
        <v>2037</v>
      </c>
      <c r="Q94" s="1">
        <v>2038</v>
      </c>
      <c r="R94" s="1">
        <v>2039</v>
      </c>
      <c r="S94" s="1">
        <v>2040</v>
      </c>
      <c r="T94" s="1">
        <v>2041</v>
      </c>
      <c r="U94" s="1">
        <v>2042</v>
      </c>
      <c r="V94" s="1">
        <v>2043</v>
      </c>
      <c r="W94" s="1">
        <v>2044</v>
      </c>
      <c r="X94" s="1">
        <v>2045</v>
      </c>
      <c r="Y94" s="1">
        <v>2046</v>
      </c>
      <c r="Z94" s="1">
        <v>2047</v>
      </c>
      <c r="AA94" s="1">
        <v>2048</v>
      </c>
      <c r="AB94" s="1">
        <v>2049</v>
      </c>
      <c r="AC94" s="1">
        <v>2050</v>
      </c>
      <c r="AD94" s="1">
        <v>2051</v>
      </c>
      <c r="AE94" s="1">
        <v>2052</v>
      </c>
      <c r="AF94" s="1">
        <v>2053</v>
      </c>
      <c r="AG94" s="1">
        <v>2054</v>
      </c>
      <c r="AH94" s="1">
        <v>2055</v>
      </c>
      <c r="AI94" s="1">
        <v>2056</v>
      </c>
      <c r="AJ94" s="1">
        <v>2057</v>
      </c>
      <c r="AK94" s="1">
        <v>2058</v>
      </c>
      <c r="AL94" s="1">
        <v>2059</v>
      </c>
      <c r="AM94" s="1">
        <v>2060</v>
      </c>
      <c r="AN94" s="1"/>
      <c r="AO94" s="1"/>
      <c r="AP94" s="1"/>
      <c r="AQ94" s="1"/>
    </row>
    <row r="95" spans="1:43" s="49" customFormat="1" x14ac:dyDescent="0.25">
      <c r="A95" s="49" t="s">
        <v>123</v>
      </c>
      <c r="B95" s="49">
        <v>0</v>
      </c>
      <c r="C95" s="49">
        <v>0</v>
      </c>
      <c r="D95" s="49">
        <v>1.9632463034972557E-4</v>
      </c>
      <c r="E95" s="49">
        <v>5.328948269687835E-4</v>
      </c>
      <c r="F95" s="49">
        <v>1.1039605562060048E-3</v>
      </c>
      <c r="G95" s="49">
        <v>2.1485564705455511E-3</v>
      </c>
      <c r="H95" s="49">
        <v>3.8802115896111474E-3</v>
      </c>
      <c r="I95" s="49">
        <v>6.6983039561050927E-3</v>
      </c>
      <c r="J95" s="49">
        <v>1.1161525151833327E-2</v>
      </c>
      <c r="K95" s="49">
        <v>1.7953489178988605E-2</v>
      </c>
      <c r="L95" s="49">
        <v>2.7726554838107462E-2</v>
      </c>
      <c r="M95" s="49">
        <v>4.0807422527962219E-2</v>
      </c>
      <c r="N95" s="49">
        <v>5.6910855077407362E-2</v>
      </c>
      <c r="O95" s="49">
        <v>7.610188026777677E-2</v>
      </c>
      <c r="P95" s="49">
        <v>9.704973335953565E-2</v>
      </c>
      <c r="Q95" s="49">
        <v>0.11938636270400152</v>
      </c>
      <c r="R95" s="49">
        <v>0.14309053983987263</v>
      </c>
      <c r="S95" s="49">
        <v>0.16821917442226458</v>
      </c>
      <c r="T95" s="49">
        <v>0.19483760250856805</v>
      </c>
      <c r="U95" s="49">
        <v>0.22313628608298264</v>
      </c>
      <c r="V95" s="49">
        <v>0.25354758237679048</v>
      </c>
      <c r="W95" s="49">
        <v>0.28594872443992769</v>
      </c>
      <c r="X95" s="49">
        <v>0.31912302675205573</v>
      </c>
      <c r="Y95" s="49">
        <v>0.35081592322476884</v>
      </c>
      <c r="Z95" s="49">
        <v>0.37874015565529306</v>
      </c>
      <c r="AA95" s="49">
        <v>0.40176568397883983</v>
      </c>
      <c r="AB95" s="49">
        <v>0.41995664311536374</v>
      </c>
      <c r="AC95" s="49">
        <v>0.43418736683064663</v>
      </c>
      <c r="AD95" s="49">
        <v>0.44568903263361292</v>
      </c>
      <c r="AE95" s="49">
        <v>0.45524863745499367</v>
      </c>
      <c r="AF95" s="49">
        <v>0.46359898538790523</v>
      </c>
      <c r="AG95" s="49">
        <v>0.47121813628813297</v>
      </c>
      <c r="AH95" s="49">
        <v>0.47837950906564364</v>
      </c>
      <c r="AI95" s="49">
        <v>0.4853583229743384</v>
      </c>
      <c r="AJ95" s="49">
        <v>0.49220840401917287</v>
      </c>
      <c r="AK95" s="49">
        <v>0.4990619240591268</v>
      </c>
      <c r="AL95" s="49">
        <v>0.50594582557945178</v>
      </c>
      <c r="AM95" s="49">
        <v>0.51291653606782905</v>
      </c>
    </row>
    <row r="96" spans="1:43" s="49" customFormat="1" x14ac:dyDescent="0.25">
      <c r="A96" s="49" t="s">
        <v>124</v>
      </c>
      <c r="B96" s="49">
        <v>0</v>
      </c>
      <c r="C96" s="49">
        <v>0</v>
      </c>
      <c r="D96" s="49">
        <v>0</v>
      </c>
      <c r="E96" s="49">
        <v>2.1633731195747692E-5</v>
      </c>
      <c r="F96" s="49">
        <v>5.8740188340310223E-5</v>
      </c>
      <c r="G96" s="49">
        <v>1.2131852299588729E-4</v>
      </c>
      <c r="H96" s="49">
        <v>2.249844826752376E-4</v>
      </c>
      <c r="I96" s="49">
        <v>3.928030861002123E-4</v>
      </c>
      <c r="J96" s="49">
        <v>1.0773483509945783E-3</v>
      </c>
      <c r="K96" s="49">
        <v>2.187381836187698E-3</v>
      </c>
      <c r="L96" s="49">
        <v>3.9380909556762968E-3</v>
      </c>
      <c r="M96" s="49">
        <v>6.6202927845920682E-3</v>
      </c>
      <c r="N96" s="49">
        <v>1.0617137997610625E-2</v>
      </c>
      <c r="O96" s="49">
        <v>1.6418477180845135E-2</v>
      </c>
      <c r="P96" s="49">
        <v>2.457841292279165E-2</v>
      </c>
      <c r="Q96" s="49">
        <v>3.5515636077294882E-2</v>
      </c>
      <c r="R96" s="49">
        <v>4.9137548262162184E-2</v>
      </c>
      <c r="S96" s="49">
        <v>6.4526445947150665E-2</v>
      </c>
      <c r="T96" s="49">
        <v>8.0319883004505085E-2</v>
      </c>
      <c r="U96" s="49">
        <v>9.4842418804694129E-2</v>
      </c>
      <c r="V96" s="49">
        <v>0.10723505088465346</v>
      </c>
      <c r="W96" s="49">
        <v>0.11748578449077317</v>
      </c>
      <c r="X96" s="49">
        <v>0.12617201386562887</v>
      </c>
      <c r="Y96" s="49">
        <v>0.1341200450392121</v>
      </c>
      <c r="Z96" s="49">
        <v>0.14215093039890869</v>
      </c>
      <c r="AA96" s="49">
        <v>0.15088001428331888</v>
      </c>
      <c r="AB96" s="49">
        <v>0.16051623746872568</v>
      </c>
      <c r="AC96" s="49">
        <v>0.17073705493134658</v>
      </c>
      <c r="AD96" s="49">
        <v>0.17739980131083496</v>
      </c>
      <c r="AE96" s="49">
        <v>0.18294025747508208</v>
      </c>
      <c r="AF96" s="49">
        <v>0.18700059331795627</v>
      </c>
      <c r="AG96" s="49">
        <v>0.18961789635584597</v>
      </c>
      <c r="AH96" s="49">
        <v>0.19105993667071411</v>
      </c>
      <c r="AI96" s="49">
        <v>0.19164840389342275</v>
      </c>
      <c r="AJ96" s="49">
        <v>0.19166086721084927</v>
      </c>
      <c r="AK96" s="49">
        <v>0.19130259386513815</v>
      </c>
      <c r="AL96" s="49">
        <v>0.19071304973055747</v>
      </c>
      <c r="AM96" s="49">
        <v>0.18998244610106987</v>
      </c>
    </row>
    <row r="97" spans="1:39" s="49" customFormat="1" x14ac:dyDescent="0.25">
      <c r="A97" s="49" t="s">
        <v>125</v>
      </c>
      <c r="B97" s="49">
        <v>5.7027777781213901E-2</v>
      </c>
      <c r="C97" s="49">
        <v>5.7539398798141912E-2</v>
      </c>
      <c r="D97" s="49">
        <v>5.9924675725333144E-2</v>
      </c>
      <c r="E97" s="49">
        <v>6.2084931281746684E-2</v>
      </c>
      <c r="F97" s="49">
        <v>6.4206746290546318E-2</v>
      </c>
      <c r="G97" s="49">
        <v>6.6250736809343777E-2</v>
      </c>
      <c r="H97" s="49">
        <v>6.8371310533396706E-2</v>
      </c>
      <c r="I97" s="49">
        <v>7.053663093610496E-2</v>
      </c>
      <c r="J97" s="49">
        <v>7.2747256581828068E-2</v>
      </c>
      <c r="K97" s="49">
        <v>7.5003933703946396E-2</v>
      </c>
      <c r="L97" s="49">
        <v>7.7307334772134917E-2</v>
      </c>
      <c r="M97" s="49">
        <v>7.9658015738530805E-2</v>
      </c>
      <c r="N97" s="49">
        <v>8.2056639991387362E-2</v>
      </c>
      <c r="O97" s="49">
        <v>8.4503955006690695E-2</v>
      </c>
      <c r="P97" s="49">
        <v>8.7000596606213565E-2</v>
      </c>
      <c r="Q97" s="49">
        <v>8.9547303717847887E-2</v>
      </c>
      <c r="R97" s="49">
        <v>9.2144855547971555E-2</v>
      </c>
      <c r="S97" s="49">
        <v>9.4794204747946573E-2</v>
      </c>
      <c r="T97" s="49">
        <v>9.7496101755528072E-2</v>
      </c>
      <c r="U97" s="49">
        <v>0.10025145208360101</v>
      </c>
      <c r="V97" s="49">
        <v>0.10306119195204752</v>
      </c>
      <c r="W97" s="49">
        <v>0.10592620644471649</v>
      </c>
      <c r="X97" s="49">
        <v>0.10884745858111472</v>
      </c>
      <c r="Y97" s="49">
        <v>0.11182580331655376</v>
      </c>
      <c r="Z97" s="49">
        <v>0.11486223890940778</v>
      </c>
      <c r="AA97" s="49">
        <v>0.1179578042974149</v>
      </c>
      <c r="AB97" s="49">
        <v>0.12111358439226921</v>
      </c>
      <c r="AC97" s="49">
        <v>0.1243306854028739</v>
      </c>
      <c r="AD97" s="49">
        <v>0.12768219341583439</v>
      </c>
      <c r="AE97" s="49">
        <v>0.13112404602825073</v>
      </c>
      <c r="AF97" s="49">
        <v>0.13465867860544992</v>
      </c>
      <c r="AG97" s="49">
        <v>0.13828859216142089</v>
      </c>
      <c r="AH97" s="49">
        <v>0.14201635512871533</v>
      </c>
      <c r="AI97" s="49">
        <v>0.1458446051753467</v>
      </c>
      <c r="AJ97" s="49">
        <v>0.14977605107167674</v>
      </c>
      <c r="AK97" s="49">
        <v>0.15381347460635197</v>
      </c>
      <c r="AL97" s="49">
        <v>0.1579597325554962</v>
      </c>
      <c r="AM97" s="49">
        <v>0.16221775870312205</v>
      </c>
    </row>
    <row r="98" spans="1:39" s="49" customFormat="1" x14ac:dyDescent="0.25">
      <c r="A98" s="49" t="s">
        <v>126</v>
      </c>
      <c r="B98" s="49">
        <v>0.24551929084935195</v>
      </c>
      <c r="C98" s="49">
        <v>0.28987359131712098</v>
      </c>
      <c r="D98" s="49">
        <v>0.33569322801158119</v>
      </c>
      <c r="E98" s="49">
        <v>0.39828784774539483</v>
      </c>
      <c r="F98" s="49">
        <v>0.46980746883593577</v>
      </c>
      <c r="G98" s="49">
        <v>0.55085759263113721</v>
      </c>
      <c r="H98" s="49">
        <v>0.64545084087634619</v>
      </c>
      <c r="I98" s="49">
        <v>0.75587283635371094</v>
      </c>
      <c r="J98" s="49">
        <v>0.88673724421072042</v>
      </c>
      <c r="K98" s="49">
        <v>1.0409376314103613</v>
      </c>
      <c r="L98" s="49">
        <v>1.2214088033754067</v>
      </c>
      <c r="M98" s="49">
        <v>1.4303733857701404</v>
      </c>
      <c r="N98" s="49">
        <v>1.6682139670783247</v>
      </c>
      <c r="O98" s="49">
        <v>1.9342947321502766</v>
      </c>
      <c r="P98" s="49">
        <v>2.2263595407465924</v>
      </c>
      <c r="Q98" s="49">
        <v>2.5406851940920241</v>
      </c>
      <c r="R98" s="49">
        <v>2.8716575673023246</v>
      </c>
      <c r="S98" s="49">
        <v>3.2185349436460609</v>
      </c>
      <c r="T98" s="49">
        <v>3.5739828965244449</v>
      </c>
      <c r="U98" s="49">
        <v>3.9315165803744136</v>
      </c>
      <c r="V98" s="49">
        <v>4.2895809048796476</v>
      </c>
      <c r="W98" s="49">
        <v>4.6319540030502528</v>
      </c>
      <c r="X98" s="49">
        <v>4.9734302026580686</v>
      </c>
      <c r="Y98" s="49">
        <v>5.3118412588422581</v>
      </c>
      <c r="Z98" s="49">
        <v>5.6467742603707949</v>
      </c>
      <c r="AA98" s="49">
        <v>5.9779799045853368</v>
      </c>
      <c r="AB98" s="49">
        <v>6.3017718322337091</v>
      </c>
      <c r="AC98" s="49">
        <v>6.6245397033264135</v>
      </c>
      <c r="AD98" s="49">
        <v>6.9460431102200682</v>
      </c>
      <c r="AE98" s="49">
        <v>7.2661321433967263</v>
      </c>
      <c r="AF98" s="49">
        <v>7.5802567470511679</v>
      </c>
      <c r="AG98" s="49">
        <v>7.8866963767392697</v>
      </c>
      <c r="AH98" s="49">
        <v>8.1846694950629892</v>
      </c>
      <c r="AI98" s="49">
        <v>8.4734560389078535</v>
      </c>
      <c r="AJ98" s="49">
        <v>8.752868091526663</v>
      </c>
      <c r="AK98" s="49">
        <v>9.0229603655200741</v>
      </c>
      <c r="AL98" s="49">
        <v>9.2839511787872446</v>
      </c>
      <c r="AM98" s="49">
        <v>9.5360771116920233</v>
      </c>
    </row>
    <row r="99" spans="1:39" s="49" customFormat="1" x14ac:dyDescent="0.25">
      <c r="A99" s="49" t="s">
        <v>127</v>
      </c>
      <c r="B99" s="49">
        <v>0</v>
      </c>
      <c r="C99" s="49">
        <v>0</v>
      </c>
      <c r="D99" s="49">
        <v>0</v>
      </c>
      <c r="E99" s="49">
        <v>0</v>
      </c>
      <c r="F99" s="49">
        <v>0</v>
      </c>
      <c r="G99" s="49">
        <v>0</v>
      </c>
      <c r="H99" s="49">
        <v>0</v>
      </c>
      <c r="I99" s="49">
        <v>0</v>
      </c>
      <c r="J99" s="49">
        <v>0</v>
      </c>
      <c r="K99" s="49">
        <v>0</v>
      </c>
      <c r="L99" s="49">
        <v>0</v>
      </c>
      <c r="M99" s="49">
        <v>0</v>
      </c>
      <c r="N99" s="49">
        <v>0</v>
      </c>
      <c r="O99" s="49">
        <v>0</v>
      </c>
      <c r="P99" s="49">
        <v>0</v>
      </c>
      <c r="Q99" s="49">
        <v>0</v>
      </c>
      <c r="R99" s="49">
        <v>0</v>
      </c>
      <c r="S99" s="49">
        <v>0</v>
      </c>
      <c r="T99" s="49">
        <v>0</v>
      </c>
      <c r="U99" s="49">
        <v>0</v>
      </c>
      <c r="V99" s="49">
        <v>0</v>
      </c>
      <c r="W99" s="49">
        <v>0</v>
      </c>
      <c r="X99" s="49">
        <v>0</v>
      </c>
      <c r="Y99" s="49">
        <v>0</v>
      </c>
      <c r="Z99" s="49">
        <v>0</v>
      </c>
      <c r="AA99" s="49">
        <v>0</v>
      </c>
      <c r="AB99" s="49">
        <v>0</v>
      </c>
      <c r="AC99" s="49">
        <v>0</v>
      </c>
      <c r="AD99" s="49">
        <v>0</v>
      </c>
      <c r="AE99" s="49">
        <v>0</v>
      </c>
      <c r="AF99" s="49">
        <v>0</v>
      </c>
      <c r="AG99" s="49">
        <v>0</v>
      </c>
      <c r="AH99" s="49">
        <v>0</v>
      </c>
      <c r="AI99" s="49">
        <v>0</v>
      </c>
      <c r="AJ99" s="49">
        <v>0</v>
      </c>
      <c r="AK99" s="49">
        <v>0</v>
      </c>
      <c r="AL99" s="49">
        <v>0</v>
      </c>
      <c r="AM99" s="49">
        <v>0</v>
      </c>
    </row>
    <row r="100" spans="1:39" s="49" customFormat="1" x14ac:dyDescent="0.25">
      <c r="A100" s="49" t="s">
        <v>128</v>
      </c>
      <c r="B100" s="49">
        <v>0</v>
      </c>
      <c r="C100" s="49">
        <v>0</v>
      </c>
      <c r="D100" s="49">
        <v>0.50807999999999998</v>
      </c>
      <c r="E100" s="49">
        <v>0.50807999999999998</v>
      </c>
      <c r="F100" s="49">
        <v>0.76211999999999991</v>
      </c>
      <c r="G100" s="49">
        <v>0.76211999999999991</v>
      </c>
      <c r="H100" s="49">
        <v>1.01616</v>
      </c>
      <c r="I100" s="49">
        <v>1.2702</v>
      </c>
      <c r="J100" s="49">
        <v>1.2702</v>
      </c>
      <c r="K100" s="49">
        <v>1.5242399999999998</v>
      </c>
      <c r="L100" s="49">
        <v>1.7782799999999999</v>
      </c>
      <c r="M100" s="49">
        <v>1.7782799999999999</v>
      </c>
      <c r="N100" s="49">
        <v>2.0323199999999999</v>
      </c>
      <c r="O100" s="49">
        <v>2.0323199999999999</v>
      </c>
      <c r="P100" s="49">
        <v>2.0323199999999999</v>
      </c>
      <c r="Q100" s="49">
        <v>2.0323199999999999</v>
      </c>
      <c r="R100" s="49">
        <v>2.0323199999999999</v>
      </c>
      <c r="S100" s="49">
        <v>2.0323199999999999</v>
      </c>
      <c r="T100" s="49">
        <v>2.0323199999999999</v>
      </c>
      <c r="U100" s="49">
        <v>2.2863600000000002</v>
      </c>
      <c r="V100" s="49">
        <v>2.2863600000000002</v>
      </c>
      <c r="W100" s="49">
        <v>2.2863600000000002</v>
      </c>
      <c r="X100" s="49">
        <v>2.2863600000000002</v>
      </c>
      <c r="Y100" s="49">
        <v>2.2863600000000002</v>
      </c>
      <c r="Z100" s="49">
        <v>2.2863600000000002</v>
      </c>
      <c r="AA100" s="49">
        <v>2.5404</v>
      </c>
      <c r="AB100" s="49">
        <v>2.5404</v>
      </c>
      <c r="AC100" s="49">
        <v>2.5404</v>
      </c>
      <c r="AD100" s="49">
        <v>2.5404</v>
      </c>
      <c r="AE100" s="49">
        <v>2.5404</v>
      </c>
      <c r="AF100" s="49">
        <v>2.5404</v>
      </c>
      <c r="AG100" s="49">
        <v>2.7944399999999998</v>
      </c>
      <c r="AH100" s="49">
        <v>2.7944399999999998</v>
      </c>
      <c r="AI100" s="49">
        <v>2.7944399999999998</v>
      </c>
      <c r="AJ100" s="49">
        <v>2.7944399999999998</v>
      </c>
      <c r="AK100" s="49">
        <v>2.7944399999999998</v>
      </c>
      <c r="AL100" s="49">
        <v>3.0484799999999996</v>
      </c>
      <c r="AM100" s="49">
        <v>3.0484799999999996</v>
      </c>
    </row>
    <row r="101" spans="1:39" s="49" customFormat="1" x14ac:dyDescent="0.25">
      <c r="A101" s="49" t="s">
        <v>129</v>
      </c>
      <c r="B101" s="49">
        <v>0.7099042613891543</v>
      </c>
      <c r="C101" s="49">
        <v>0.70840808840958969</v>
      </c>
      <c r="D101" s="49">
        <v>0.71110008249280721</v>
      </c>
      <c r="E101" s="49">
        <v>0.72219511244087775</v>
      </c>
      <c r="F101" s="49">
        <v>0.76315569703225727</v>
      </c>
      <c r="G101" s="49">
        <v>0.83140459142395884</v>
      </c>
      <c r="H101" s="49">
        <v>0.95604484507473175</v>
      </c>
      <c r="I101" s="49">
        <v>1.1274350483101412</v>
      </c>
      <c r="J101" s="49">
        <v>1.3521388410519788</v>
      </c>
      <c r="K101" s="49">
        <v>1.6306444048688302</v>
      </c>
      <c r="L101" s="49">
        <v>1.9594633331707045</v>
      </c>
      <c r="M101" s="49">
        <v>2.3280874266624805</v>
      </c>
      <c r="N101" s="49">
        <v>2.7192218176458636</v>
      </c>
      <c r="O101" s="49">
        <v>3.1114351142069698</v>
      </c>
      <c r="P101" s="49">
        <v>3.47800148842714</v>
      </c>
      <c r="Q101" s="49">
        <v>3.7994232989487928</v>
      </c>
      <c r="R101" s="49">
        <v>4.065398953236433</v>
      </c>
      <c r="S101" s="49">
        <v>4.2757733632831725</v>
      </c>
      <c r="T101" s="49">
        <v>4.4342962428186929</v>
      </c>
      <c r="U101" s="49">
        <v>4.552944239599868</v>
      </c>
      <c r="V101" s="49">
        <v>4.6403985179436322</v>
      </c>
      <c r="W101" s="49">
        <v>4.7055321831998498</v>
      </c>
      <c r="X101" s="49">
        <v>4.7595663084255424</v>
      </c>
      <c r="Y101" s="49">
        <v>4.8005738658641057</v>
      </c>
      <c r="Z101" s="49">
        <v>4.8332685806035567</v>
      </c>
      <c r="AA101" s="49">
        <v>4.8605191909353902</v>
      </c>
      <c r="AB101" s="49">
        <v>4.8864033316472621</v>
      </c>
      <c r="AC101" s="49">
        <v>4.9112356575673735</v>
      </c>
      <c r="AD101" s="49">
        <v>4.937863737190991</v>
      </c>
      <c r="AE101" s="49">
        <v>4.9648934187116609</v>
      </c>
      <c r="AF101" s="49">
        <v>4.9924988647026183</v>
      </c>
      <c r="AG101" s="49">
        <v>5.0207632847171197</v>
      </c>
      <c r="AH101" s="49">
        <v>5.0497187114646085</v>
      </c>
      <c r="AI101" s="49">
        <v>5.079369261317817</v>
      </c>
      <c r="AJ101" s="49">
        <v>5.109704482090736</v>
      </c>
      <c r="AK101" s="49">
        <v>5.1407069571574189</v>
      </c>
      <c r="AL101" s="49">
        <v>5.1723566466813375</v>
      </c>
      <c r="AM101" s="49">
        <v>5.2046333761139945</v>
      </c>
    </row>
    <row r="102" spans="1:39" s="49" customFormat="1" x14ac:dyDescent="0.25">
      <c r="A102" s="49" t="s">
        <v>130</v>
      </c>
      <c r="B102" s="49">
        <v>1.2339458949960231</v>
      </c>
      <c r="C102" s="49">
        <v>1.2553263806020449</v>
      </c>
      <c r="D102" s="49">
        <v>1.2663844341995303</v>
      </c>
      <c r="E102" s="49">
        <v>1.2784865958620135</v>
      </c>
      <c r="F102" s="49">
        <v>1.2910444765443634</v>
      </c>
      <c r="G102" s="49">
        <v>1.3039156001453858</v>
      </c>
      <c r="H102" s="49">
        <v>1.31693826917422</v>
      </c>
      <c r="I102" s="49">
        <v>1.3300496525357195</v>
      </c>
      <c r="J102" s="49">
        <v>1.3431230687698625</v>
      </c>
      <c r="K102" s="49">
        <v>1.3561164858733481</v>
      </c>
      <c r="L102" s="49">
        <v>1.3690831833655819</v>
      </c>
      <c r="M102" s="49">
        <v>1.3821653919001409</v>
      </c>
      <c r="N102" s="49">
        <v>1.3955000771418389</v>
      </c>
      <c r="O102" s="49">
        <v>1.4093846464365529</v>
      </c>
      <c r="P102" s="49">
        <v>1.4241229783035465</v>
      </c>
      <c r="Q102" s="49">
        <v>1.4400487340753907</v>
      </c>
      <c r="R102" s="49">
        <v>1.4570954859340717</v>
      </c>
      <c r="S102" s="49">
        <v>1.4745958619021591</v>
      </c>
      <c r="T102" s="49">
        <v>1.4914540746290887</v>
      </c>
      <c r="U102" s="49">
        <v>1.5066819787360548</v>
      </c>
      <c r="V102" s="49">
        <v>1.5201866056174484</v>
      </c>
      <c r="W102" s="49">
        <v>1.5324005857426393</v>
      </c>
      <c r="X102" s="49">
        <v>1.5439374681553797</v>
      </c>
      <c r="Y102" s="49">
        <v>1.5552314555069744</v>
      </c>
      <c r="Z102" s="49">
        <v>1.5664448379486535</v>
      </c>
      <c r="AA102" s="49">
        <v>1.5776651768271917</v>
      </c>
      <c r="AB102" s="49">
        <v>1.5888633426746683</v>
      </c>
      <c r="AC102" s="49">
        <v>1.6000128080339955</v>
      </c>
      <c r="AD102" s="49">
        <v>1.611110134141611</v>
      </c>
      <c r="AE102" s="49">
        <v>1.6220849038052048</v>
      </c>
      <c r="AF102" s="49">
        <v>1.6329936422424938</v>
      </c>
      <c r="AG102" s="49">
        <v>1.6437772143398344</v>
      </c>
      <c r="AH102" s="49">
        <v>1.6545009119633882</v>
      </c>
      <c r="AI102" s="49">
        <v>1.6651359653257727</v>
      </c>
      <c r="AJ102" s="49">
        <v>1.6757035689642805</v>
      </c>
      <c r="AK102" s="49">
        <v>1.6862260004192804</v>
      </c>
      <c r="AL102" s="49">
        <v>1.696726230198099</v>
      </c>
      <c r="AM102" s="49">
        <v>1.7072035224116613</v>
      </c>
    </row>
    <row r="103" spans="1:39" s="49" customFormat="1" x14ac:dyDescent="0.25">
      <c r="A103" s="49" t="s">
        <v>131</v>
      </c>
      <c r="B103" s="49">
        <v>13.669852041660919</v>
      </c>
      <c r="C103" s="49">
        <v>13.649600154225155</v>
      </c>
      <c r="D103" s="49">
        <v>13.741514682844116</v>
      </c>
      <c r="E103" s="49">
        <v>13.917191093482463</v>
      </c>
      <c r="F103" s="49">
        <v>14.107627846863704</v>
      </c>
      <c r="G103" s="49">
        <v>14.298971793090379</v>
      </c>
      <c r="H103" s="49">
        <v>14.546292576691251</v>
      </c>
      <c r="I103" s="49">
        <v>14.830449603599334</v>
      </c>
      <c r="J103" s="49">
        <v>15.159414140030407</v>
      </c>
      <c r="K103" s="49">
        <v>15.539681659213175</v>
      </c>
      <c r="L103" s="49">
        <v>15.977223480562087</v>
      </c>
      <c r="M103" s="49">
        <v>16.467410464909555</v>
      </c>
      <c r="N103" s="49">
        <v>16.994225595228389</v>
      </c>
      <c r="O103" s="49">
        <v>17.529846627702856</v>
      </c>
      <c r="P103" s="49">
        <v>18.030933854752831</v>
      </c>
      <c r="Q103" s="49">
        <v>18.466918747803174</v>
      </c>
      <c r="R103" s="49">
        <v>18.828980836152894</v>
      </c>
      <c r="S103" s="49">
        <v>19.13297615092003</v>
      </c>
      <c r="T103" s="49">
        <v>19.391395121757853</v>
      </c>
      <c r="U103" s="49">
        <v>19.618070570413437</v>
      </c>
      <c r="V103" s="49">
        <v>19.825905801661332</v>
      </c>
      <c r="W103" s="49">
        <v>20.022295827627868</v>
      </c>
      <c r="X103" s="49">
        <v>20.216468197123682</v>
      </c>
      <c r="Y103" s="49">
        <v>20.406105841321192</v>
      </c>
      <c r="Z103" s="49">
        <v>20.59558100094614</v>
      </c>
      <c r="AA103" s="49">
        <v>20.78679451024826</v>
      </c>
      <c r="AB103" s="49">
        <v>20.983338900785888</v>
      </c>
      <c r="AC103" s="49">
        <v>21.184948644340867</v>
      </c>
      <c r="AD103" s="49">
        <v>21.387880640927317</v>
      </c>
      <c r="AE103" s="49">
        <v>21.593682655388413</v>
      </c>
      <c r="AF103" s="49">
        <v>21.802661166715797</v>
      </c>
      <c r="AG103" s="49">
        <v>22.014342307611066</v>
      </c>
      <c r="AH103" s="49">
        <v>22.229105775580674</v>
      </c>
      <c r="AI103" s="49">
        <v>22.446717135250733</v>
      </c>
      <c r="AJ103" s="49">
        <v>22.667302435261888</v>
      </c>
      <c r="AK103" s="49">
        <v>22.891016265872405</v>
      </c>
      <c r="AL103" s="49">
        <v>23.118036111458164</v>
      </c>
      <c r="AM103" s="49">
        <v>23.348388681026915</v>
      </c>
    </row>
    <row r="104" spans="1:39" s="49" customFormat="1" x14ac:dyDescent="0.25">
      <c r="A104" s="49" t="s">
        <v>132</v>
      </c>
      <c r="B104" s="49">
        <v>6.2702727944444208</v>
      </c>
      <c r="C104" s="49">
        <v>6.3242647389908235</v>
      </c>
      <c r="D104" s="49">
        <v>6.3751467219352165</v>
      </c>
      <c r="E104" s="49">
        <v>6.4509807528803602</v>
      </c>
      <c r="F104" s="49">
        <v>6.5170854614489357</v>
      </c>
      <c r="G104" s="49">
        <v>6.5721211222694444</v>
      </c>
      <c r="H104" s="49">
        <v>6.6314781766658069</v>
      </c>
      <c r="I104" s="49">
        <v>6.6934416910725592</v>
      </c>
      <c r="J104" s="49">
        <v>6.7605657179972569</v>
      </c>
      <c r="K104" s="49">
        <v>6.8318978913089818</v>
      </c>
      <c r="L104" s="49">
        <v>6.9111345863738007</v>
      </c>
      <c r="M104" s="49">
        <v>6.9976928511803713</v>
      </c>
      <c r="N104" s="49">
        <v>7.0926843845406804</v>
      </c>
      <c r="O104" s="49">
        <v>7.1990369077785532</v>
      </c>
      <c r="P104" s="49">
        <v>7.3134339471090772</v>
      </c>
      <c r="Q104" s="49">
        <v>7.4341350856755932</v>
      </c>
      <c r="R104" s="49">
        <v>7.5574766872488945</v>
      </c>
      <c r="S104" s="49">
        <v>7.6806610515328888</v>
      </c>
      <c r="T104" s="49">
        <v>7.8024176870189397</v>
      </c>
      <c r="U104" s="49">
        <v>7.9249080623281083</v>
      </c>
      <c r="V104" s="49">
        <v>8.0488575598284324</v>
      </c>
      <c r="W104" s="49">
        <v>8.1733412266100931</v>
      </c>
      <c r="X104" s="49">
        <v>8.3008154237915583</v>
      </c>
      <c r="Y104" s="49">
        <v>8.4256602939417391</v>
      </c>
      <c r="Z104" s="49">
        <v>8.5474403785592745</v>
      </c>
      <c r="AA104" s="49">
        <v>8.6649765662152696</v>
      </c>
      <c r="AB104" s="49">
        <v>8.7771483262152543</v>
      </c>
      <c r="AC104" s="49">
        <v>8.8821863732250215</v>
      </c>
      <c r="AD104" s="49">
        <v>8.9879467074767163</v>
      </c>
      <c r="AE104" s="49">
        <v>9.0883279540894453</v>
      </c>
      <c r="AF104" s="49">
        <v>9.1829645530659487</v>
      </c>
      <c r="AG104" s="49">
        <v>9.2716060650351153</v>
      </c>
      <c r="AH104" s="49">
        <v>9.3541122551672249</v>
      </c>
      <c r="AI104" s="49">
        <v>9.4305210172402809</v>
      </c>
      <c r="AJ104" s="49">
        <v>9.501122816655279</v>
      </c>
      <c r="AK104" s="49">
        <v>9.5664773012879003</v>
      </c>
      <c r="AL104" s="49">
        <v>9.6273550057771988</v>
      </c>
      <c r="AM104" s="49">
        <v>9.6846331327082051</v>
      </c>
    </row>
    <row r="105" spans="1:39" s="49" customFormat="1" x14ac:dyDescent="0.25">
      <c r="A105" s="49" t="s">
        <v>133</v>
      </c>
      <c r="B105" s="49">
        <v>6.2235814209594462</v>
      </c>
      <c r="C105" s="49">
        <v>6.0339025408230675</v>
      </c>
      <c r="D105" s="49">
        <v>6.422682168982945</v>
      </c>
      <c r="E105" s="49">
        <v>6.3796506187899453</v>
      </c>
      <c r="F105" s="49">
        <v>6.5650159510792383</v>
      </c>
      <c r="G105" s="49">
        <v>6.5650159510792383</v>
      </c>
      <c r="H105" s="49">
        <v>6.5650159510792383</v>
      </c>
      <c r="I105" s="49">
        <v>7.365015391319238</v>
      </c>
      <c r="J105" s="49">
        <v>7.365015391319238</v>
      </c>
      <c r="K105" s="49">
        <v>7.365015391319238</v>
      </c>
      <c r="L105" s="49">
        <v>7.365015391319238</v>
      </c>
      <c r="M105" s="49">
        <v>7.365015391319238</v>
      </c>
      <c r="N105" s="49">
        <v>8.1650148315592386</v>
      </c>
      <c r="O105" s="49">
        <v>8.1650148315592386</v>
      </c>
      <c r="P105" s="49">
        <v>8.1650148315592386</v>
      </c>
      <c r="Q105" s="49">
        <v>8.1650148315592386</v>
      </c>
      <c r="R105" s="49">
        <v>8.1650148315592386</v>
      </c>
      <c r="S105" s="49">
        <v>8.4278148315612658</v>
      </c>
      <c r="T105" s="49">
        <v>8.4278148315612658</v>
      </c>
      <c r="U105" s="49">
        <v>8.4278148315612658</v>
      </c>
      <c r="V105" s="49">
        <v>8.4278148315612658</v>
      </c>
      <c r="W105" s="49">
        <v>8.4278148315612658</v>
      </c>
      <c r="X105" s="49">
        <v>8.4278148315612658</v>
      </c>
      <c r="Y105" s="49">
        <v>8.4278148315612658</v>
      </c>
      <c r="Z105" s="49">
        <v>8.4278148315612658</v>
      </c>
      <c r="AA105" s="49">
        <v>8.4278148315612658</v>
      </c>
      <c r="AB105" s="49">
        <v>8.4278148315612658</v>
      </c>
      <c r="AC105" s="49">
        <v>8.4278148315612658</v>
      </c>
      <c r="AD105" s="49">
        <v>8.4278148315612658</v>
      </c>
      <c r="AE105" s="49">
        <v>8.4278148315612658</v>
      </c>
      <c r="AF105" s="49">
        <v>8.4278148315612658</v>
      </c>
      <c r="AG105" s="49">
        <v>8.4278148315612658</v>
      </c>
      <c r="AH105" s="49">
        <v>8.4278148315612658</v>
      </c>
      <c r="AI105" s="49">
        <v>8.4278148315612658</v>
      </c>
      <c r="AJ105" s="49">
        <v>8.4278148315612658</v>
      </c>
      <c r="AK105" s="49">
        <v>8.4278148315612658</v>
      </c>
      <c r="AL105" s="49">
        <v>8.4278148315612658</v>
      </c>
      <c r="AM105" s="49">
        <v>8.4278148315612658</v>
      </c>
    </row>
    <row r="106" spans="1:39" s="49" customFormat="1" x14ac:dyDescent="0.25">
      <c r="A106" s="49" t="s">
        <v>134</v>
      </c>
      <c r="B106" s="49">
        <v>10.311697482222222</v>
      </c>
      <c r="C106" s="49">
        <v>10.354068179793551</v>
      </c>
      <c r="D106" s="49">
        <v>10.397637690055374</v>
      </c>
      <c r="E106" s="49">
        <v>10.487717379377646</v>
      </c>
      <c r="F106" s="49">
        <v>10.573382355528224</v>
      </c>
      <c r="G106" s="49">
        <v>10.649623445252553</v>
      </c>
      <c r="H106" s="49">
        <v>10.727306769863665</v>
      </c>
      <c r="I106" s="49">
        <v>10.803687806371837</v>
      </c>
      <c r="J106" s="49">
        <v>10.878501077654963</v>
      </c>
      <c r="K106" s="49">
        <v>10.951258595788595</v>
      </c>
      <c r="L106" s="49">
        <v>11.022691812286357</v>
      </c>
      <c r="M106" s="49">
        <v>11.092660418240651</v>
      </c>
      <c r="N106" s="49">
        <v>11.16121333715973</v>
      </c>
      <c r="O106" s="49">
        <v>11.229486423598873</v>
      </c>
      <c r="P106" s="49">
        <v>11.296753513138171</v>
      </c>
      <c r="Q106" s="49">
        <v>11.362712829963595</v>
      </c>
      <c r="R106" s="49">
        <v>11.426489771796277</v>
      </c>
      <c r="S106" s="49">
        <v>11.490462259836004</v>
      </c>
      <c r="T106" s="49">
        <v>11.553351082573151</v>
      </c>
      <c r="U106" s="49">
        <v>11.613992586957771</v>
      </c>
      <c r="V106" s="49">
        <v>11.673881674640175</v>
      </c>
      <c r="W106" s="49">
        <v>11.733075626797151</v>
      </c>
      <c r="X106" s="49">
        <v>11.792274482003062</v>
      </c>
      <c r="Y106" s="49">
        <v>11.850524067183162</v>
      </c>
      <c r="Z106" s="49">
        <v>11.908491588112351</v>
      </c>
      <c r="AA106" s="49">
        <v>11.966546166001155</v>
      </c>
      <c r="AB106" s="49">
        <v>12.02448177757987</v>
      </c>
      <c r="AC106" s="49">
        <v>12.081894480236787</v>
      </c>
      <c r="AD106" s="49">
        <v>12.138761210856241</v>
      </c>
      <c r="AE106" s="49">
        <v>12.195174780528319</v>
      </c>
      <c r="AF106" s="49">
        <v>12.251422769259804</v>
      </c>
      <c r="AG106" s="49">
        <v>12.307336748762932</v>
      </c>
      <c r="AH106" s="49">
        <v>12.363200110734711</v>
      </c>
      <c r="AI106" s="49">
        <v>12.418934003828401</v>
      </c>
      <c r="AJ106" s="49">
        <v>12.47463885461756</v>
      </c>
      <c r="AK106" s="49">
        <v>12.530413285062753</v>
      </c>
      <c r="AL106" s="49">
        <v>12.586354135633453</v>
      </c>
      <c r="AM106" s="49">
        <v>12.642469057437976</v>
      </c>
    </row>
    <row r="126" spans="1:2" x14ac:dyDescent="0.25">
      <c r="A126" s="48" t="s">
        <v>32</v>
      </c>
      <c r="B126" s="3"/>
    </row>
    <row r="127" spans="1:2" x14ac:dyDescent="0.25">
      <c r="A127" t="s">
        <v>98</v>
      </c>
      <c r="B127" t="s">
        <v>135</v>
      </c>
    </row>
    <row r="128" spans="1:2" ht="18" x14ac:dyDescent="0.35">
      <c r="A128" t="s">
        <v>99</v>
      </c>
      <c r="B128" t="s">
        <v>136</v>
      </c>
    </row>
    <row r="129" spans="1:39" x14ac:dyDescent="0.25">
      <c r="A129" s="1" t="s">
        <v>137</v>
      </c>
      <c r="B129" s="1">
        <v>2023</v>
      </c>
      <c r="C129" s="1">
        <v>2024</v>
      </c>
      <c r="D129" s="1">
        <v>2025</v>
      </c>
      <c r="E129" s="1">
        <v>2026</v>
      </c>
      <c r="F129" s="1">
        <v>2027</v>
      </c>
      <c r="G129" s="1">
        <v>2028</v>
      </c>
      <c r="H129" s="1">
        <v>2029</v>
      </c>
      <c r="I129" s="1">
        <v>2030</v>
      </c>
      <c r="J129" s="1">
        <v>2031</v>
      </c>
      <c r="K129" s="1">
        <v>2032</v>
      </c>
      <c r="L129" s="1">
        <v>2033</v>
      </c>
      <c r="M129" s="1">
        <v>2034</v>
      </c>
      <c r="N129" s="1">
        <v>2035</v>
      </c>
      <c r="O129" s="1">
        <v>2036</v>
      </c>
      <c r="P129" s="1">
        <v>2037</v>
      </c>
      <c r="Q129" s="1">
        <v>2038</v>
      </c>
      <c r="R129" s="1">
        <v>2039</v>
      </c>
      <c r="S129" s="1">
        <v>2040</v>
      </c>
      <c r="T129" s="1">
        <v>2041</v>
      </c>
      <c r="U129" s="1">
        <v>2042</v>
      </c>
      <c r="V129" s="1">
        <v>2043</v>
      </c>
      <c r="W129" s="1">
        <v>2044</v>
      </c>
      <c r="X129" s="1">
        <v>2045</v>
      </c>
      <c r="Y129" s="1">
        <v>2046</v>
      </c>
      <c r="Z129" s="1">
        <v>2047</v>
      </c>
      <c r="AA129" s="1">
        <v>2048</v>
      </c>
      <c r="AB129" s="1">
        <v>2049</v>
      </c>
      <c r="AC129" s="1">
        <v>2050</v>
      </c>
      <c r="AD129" s="1">
        <v>2051</v>
      </c>
      <c r="AE129" s="1">
        <v>2052</v>
      </c>
      <c r="AF129" s="1">
        <v>2053</v>
      </c>
      <c r="AG129" s="1">
        <v>2054</v>
      </c>
      <c r="AH129" s="1">
        <v>2055</v>
      </c>
      <c r="AI129" s="1">
        <v>2056</v>
      </c>
      <c r="AJ129" s="1">
        <v>2057</v>
      </c>
      <c r="AK129" s="1">
        <v>2058</v>
      </c>
      <c r="AL129" s="1">
        <v>2059</v>
      </c>
      <c r="AM129" s="1">
        <v>2060</v>
      </c>
    </row>
    <row r="130" spans="1:39" s="49" customFormat="1" x14ac:dyDescent="0.25">
      <c r="A130" s="49" t="s">
        <v>138</v>
      </c>
      <c r="B130" s="74">
        <v>4.0022630757655042</v>
      </c>
      <c r="C130" s="74">
        <v>3.7088624354034185</v>
      </c>
      <c r="D130" s="74">
        <v>3.8043315900812122</v>
      </c>
      <c r="E130" s="74">
        <v>3.7749565701478525</v>
      </c>
      <c r="F130" s="74">
        <v>3.0052666520135185</v>
      </c>
      <c r="G130" s="74">
        <v>2.9786653034085191</v>
      </c>
      <c r="H130" s="74">
        <v>2.9695260541212569</v>
      </c>
      <c r="I130" s="74">
        <v>3.0480043403839252</v>
      </c>
      <c r="J130" s="74">
        <v>3.0128182297384423</v>
      </c>
      <c r="K130" s="74">
        <v>2.991515063328666</v>
      </c>
      <c r="L130" s="74">
        <v>2.9513940097823754</v>
      </c>
      <c r="M130" s="74">
        <v>2.9103453595941953</v>
      </c>
      <c r="N130" s="74">
        <v>2.9548389125105801</v>
      </c>
      <c r="O130" s="74">
        <v>2.9247610765432248</v>
      </c>
      <c r="P130" s="74">
        <v>2.8963787184869516</v>
      </c>
      <c r="Q130" s="74">
        <v>2.8626141344675755</v>
      </c>
      <c r="R130" s="74">
        <v>2.8432110490093385</v>
      </c>
      <c r="S130" s="74">
        <v>2.1033353851141157</v>
      </c>
      <c r="T130" s="74">
        <v>2.0706746359142754</v>
      </c>
      <c r="U130" s="74">
        <v>2.0428143947570825</v>
      </c>
      <c r="V130" s="74">
        <v>2.0292938135692338</v>
      </c>
      <c r="W130" s="74">
        <v>2.0091625435780021</v>
      </c>
      <c r="X130" s="74">
        <v>1.9929936786084579</v>
      </c>
      <c r="Y130" s="74">
        <v>1.9735869509778772</v>
      </c>
      <c r="Z130" s="74">
        <v>1.9563228438843741</v>
      </c>
      <c r="AA130" s="74">
        <v>1.939751953248537</v>
      </c>
      <c r="AB130" s="74">
        <v>1.9239390164797365</v>
      </c>
      <c r="AC130" s="74">
        <v>1.9248632558642238</v>
      </c>
      <c r="AD130" s="74">
        <v>1.9282647052621082</v>
      </c>
      <c r="AE130" s="74">
        <v>1.9317552443484622</v>
      </c>
      <c r="AF130" s="74">
        <v>1.9353354030190175</v>
      </c>
      <c r="AG130" s="74">
        <v>1.9390096438620414</v>
      </c>
      <c r="AH130" s="74">
        <v>1.9427832949723616</v>
      </c>
      <c r="AI130" s="74">
        <v>1.9466606464868954</v>
      </c>
      <c r="AJ130" s="74">
        <v>1.9506439828821613</v>
      </c>
      <c r="AK130" s="74">
        <v>1.9547333094211641</v>
      </c>
      <c r="AL130" s="74">
        <v>1.9589265350479725</v>
      </c>
      <c r="AM130" s="74">
        <v>1.9632199034873992</v>
      </c>
    </row>
    <row r="131" spans="1:39" s="49" customFormat="1" x14ac:dyDescent="0.25">
      <c r="A131" s="49" t="s">
        <v>139</v>
      </c>
      <c r="B131" s="74">
        <v>26.169160455746933</v>
      </c>
      <c r="C131" s="74">
        <v>27.006798854062776</v>
      </c>
      <c r="D131" s="94">
        <v>24.926321343844492</v>
      </c>
      <c r="E131" s="74">
        <v>24.860634207232533</v>
      </c>
      <c r="F131" s="74">
        <v>24.356485739626159</v>
      </c>
      <c r="G131" s="74">
        <v>24.500860871080313</v>
      </c>
      <c r="H131" s="74">
        <v>24.242836683085667</v>
      </c>
      <c r="I131" s="74">
        <v>24.161128734317359</v>
      </c>
      <c r="J131" s="74">
        <v>24.080998151432933</v>
      </c>
      <c r="K131" s="74">
        <v>23.803970466597121</v>
      </c>
      <c r="L131" s="74">
        <v>23.475778182651471</v>
      </c>
      <c r="M131" s="74">
        <v>22.992096139255768</v>
      </c>
      <c r="N131" s="74">
        <v>22.310317022946741</v>
      </c>
      <c r="O131" s="74">
        <v>21.535671102789596</v>
      </c>
      <c r="P131" s="74">
        <v>20.745235879911124</v>
      </c>
      <c r="Q131" s="74">
        <v>19.930600558306526</v>
      </c>
      <c r="R131" s="74">
        <v>19.168646959402579</v>
      </c>
      <c r="S131" s="74">
        <v>18.464587993509049</v>
      </c>
      <c r="T131" s="74">
        <v>17.861633371701135</v>
      </c>
      <c r="U131" s="74">
        <v>17.285859340514278</v>
      </c>
      <c r="V131" s="74">
        <v>16.710291984117106</v>
      </c>
      <c r="W131" s="74">
        <v>16.117280908210855</v>
      </c>
      <c r="X131" s="74">
        <v>15.470956834699718</v>
      </c>
      <c r="Y131" s="74">
        <v>15.004718533977954</v>
      </c>
      <c r="Z131" s="74">
        <v>14.308871461930078</v>
      </c>
      <c r="AA131" s="74">
        <v>13.726245266333443</v>
      </c>
      <c r="AB131" s="74">
        <v>13.298343143569831</v>
      </c>
      <c r="AC131" s="94">
        <v>12.798818003974352</v>
      </c>
      <c r="AD131" s="74">
        <v>12.369408127559314</v>
      </c>
      <c r="AE131" s="74">
        <v>11.978453596095289</v>
      </c>
      <c r="AF131" s="74">
        <v>11.622377322881</v>
      </c>
      <c r="AG131" s="74">
        <v>11.301361052824673</v>
      </c>
      <c r="AH131" s="74">
        <v>11.004694007912377</v>
      </c>
      <c r="AI131" s="74">
        <v>10.73311099824811</v>
      </c>
      <c r="AJ131" s="74">
        <v>10.484006665243765</v>
      </c>
      <c r="AK131" s="74">
        <v>10.255033187301239</v>
      </c>
      <c r="AL131" s="74">
        <v>10.047747918173288</v>
      </c>
      <c r="AM131" s="74">
        <v>9.8528131093833036</v>
      </c>
    </row>
    <row r="132" spans="1:39" s="49" customFormat="1" x14ac:dyDescent="0.25">
      <c r="A132" s="49" t="s">
        <v>116</v>
      </c>
      <c r="B132" s="74">
        <v>7.3145009999999999</v>
      </c>
      <c r="C132" s="74">
        <v>7.2719310000000004</v>
      </c>
      <c r="D132" s="74">
        <v>7.256062</v>
      </c>
      <c r="E132" s="74">
        <v>7.2488340000000004</v>
      </c>
      <c r="F132" s="74">
        <v>7.2540240000000002</v>
      </c>
      <c r="G132" s="74">
        <v>7.2763840000000002</v>
      </c>
      <c r="H132" s="74">
        <v>7.2888830000000002</v>
      </c>
      <c r="I132" s="74">
        <v>7.2620500000000003</v>
      </c>
      <c r="J132" s="74">
        <v>7.236497</v>
      </c>
      <c r="K132" s="74">
        <v>7.218718</v>
      </c>
      <c r="L132" s="74">
        <v>7.1848960000000002</v>
      </c>
      <c r="M132" s="74">
        <v>7.1554950000000002</v>
      </c>
      <c r="N132" s="74">
        <v>7.1257999999999999</v>
      </c>
      <c r="O132" s="74">
        <v>7.0581490000000002</v>
      </c>
      <c r="P132" s="74">
        <v>6.9232630000000004</v>
      </c>
      <c r="Q132" s="74">
        <v>6.9157149999999996</v>
      </c>
      <c r="R132" s="74">
        <v>6.9075790000000001</v>
      </c>
      <c r="S132" s="74">
        <v>6.9019729999999999</v>
      </c>
      <c r="T132" s="74">
        <v>6.8968930000000004</v>
      </c>
      <c r="U132" s="74">
        <v>6.8895530000000003</v>
      </c>
      <c r="V132" s="74">
        <v>6.8818060000000001</v>
      </c>
      <c r="W132" s="74">
        <v>6.8734780000000004</v>
      </c>
      <c r="X132" s="74">
        <v>6.8678540000000003</v>
      </c>
      <c r="Y132" s="74">
        <v>6.8640480000000004</v>
      </c>
      <c r="Z132" s="74">
        <v>6.8598569999999999</v>
      </c>
      <c r="AA132" s="74">
        <v>6.8552160000000004</v>
      </c>
      <c r="AB132" s="74">
        <v>6.8492249999999997</v>
      </c>
      <c r="AC132" s="74">
        <v>6.842244</v>
      </c>
      <c r="AD132" s="74">
        <v>6.842244</v>
      </c>
      <c r="AE132" s="74">
        <v>6.842244</v>
      </c>
      <c r="AF132" s="74">
        <v>6.842244</v>
      </c>
      <c r="AG132" s="74">
        <v>6.842244</v>
      </c>
      <c r="AH132" s="74">
        <v>6.842244</v>
      </c>
      <c r="AI132" s="74">
        <v>6.842244</v>
      </c>
      <c r="AJ132" s="74">
        <v>6.842244</v>
      </c>
      <c r="AK132" s="74">
        <v>6.842244</v>
      </c>
      <c r="AL132" s="74">
        <v>6.842244</v>
      </c>
      <c r="AM132" s="74">
        <v>6.842244</v>
      </c>
    </row>
    <row r="133" spans="1:39" s="49" customFormat="1" x14ac:dyDescent="0.25">
      <c r="A133" s="49" t="s">
        <v>140</v>
      </c>
      <c r="B133" s="74">
        <v>0.235124</v>
      </c>
      <c r="C133" s="74">
        <v>0.236072</v>
      </c>
      <c r="D133" s="74">
        <v>0.236458</v>
      </c>
      <c r="E133" s="74">
        <v>0.193604</v>
      </c>
      <c r="F133" s="74">
        <v>0.19627900000000001</v>
      </c>
      <c r="G133" s="74">
        <v>0.196294</v>
      </c>
      <c r="H133" s="74">
        <v>0.19627700000000001</v>
      </c>
      <c r="I133" s="74">
        <v>0.19887299999999999</v>
      </c>
      <c r="J133" s="74">
        <v>0.23812800000000001</v>
      </c>
      <c r="K133" s="74">
        <v>0.23814299999999999</v>
      </c>
      <c r="L133" s="74">
        <v>0.23810700000000001</v>
      </c>
      <c r="M133" s="74">
        <v>0.24057400000000001</v>
      </c>
      <c r="N133" s="74">
        <v>0.24045900000000001</v>
      </c>
      <c r="O133" s="74">
        <v>0.240399</v>
      </c>
      <c r="P133" s="74">
        <v>0.24292800000000001</v>
      </c>
      <c r="Q133" s="74">
        <v>0.24285000000000001</v>
      </c>
      <c r="R133" s="74">
        <v>0.24279200000000001</v>
      </c>
      <c r="S133" s="74">
        <v>0.24269199999999999</v>
      </c>
      <c r="T133" s="74">
        <v>0.24257400000000001</v>
      </c>
      <c r="U133" s="74">
        <v>0.24513599999999999</v>
      </c>
      <c r="V133" s="74">
        <v>0.24501999999999999</v>
      </c>
      <c r="W133" s="74">
        <v>0.244977</v>
      </c>
      <c r="X133" s="74">
        <v>0.244898</v>
      </c>
      <c r="Y133" s="74">
        <v>0.24748100000000001</v>
      </c>
      <c r="Z133" s="74">
        <v>0.247422</v>
      </c>
      <c r="AA133" s="74">
        <v>0.24738099999999999</v>
      </c>
      <c r="AB133" s="74">
        <v>0.24732299999999999</v>
      </c>
      <c r="AC133" s="74">
        <v>0.247284</v>
      </c>
      <c r="AD133" s="74">
        <v>0.247284</v>
      </c>
      <c r="AE133" s="74">
        <v>0.247284</v>
      </c>
      <c r="AF133" s="74">
        <v>0.247284</v>
      </c>
      <c r="AG133" s="74">
        <v>0.247284</v>
      </c>
      <c r="AH133" s="74">
        <v>0.247284</v>
      </c>
      <c r="AI133" s="74">
        <v>0.247284</v>
      </c>
      <c r="AJ133" s="74">
        <v>0.247284</v>
      </c>
      <c r="AK133" s="74">
        <v>0.247284</v>
      </c>
      <c r="AL133" s="74">
        <v>0.247284</v>
      </c>
      <c r="AM133" s="74">
        <v>0.247284</v>
      </c>
    </row>
    <row r="134" spans="1:39" s="49" customFormat="1" x14ac:dyDescent="0.25">
      <c r="A134" s="49" t="s">
        <v>141</v>
      </c>
      <c r="B134" s="74">
        <v>-6.1794209999999996</v>
      </c>
      <c r="C134" s="74">
        <v>-6.3393980000000001</v>
      </c>
      <c r="D134" s="74">
        <v>-7.3714250000000003</v>
      </c>
      <c r="E134" s="74">
        <v>-8.7885069999999992</v>
      </c>
      <c r="F134" s="74">
        <v>-10.403812</v>
      </c>
      <c r="G134" s="74">
        <v>-12.346192</v>
      </c>
      <c r="H134" s="74">
        <v>-13.926429000000001</v>
      </c>
      <c r="I134" s="74">
        <v>-14.832742</v>
      </c>
      <c r="J134" s="74">
        <v>-15.434944</v>
      </c>
      <c r="K134" s="74">
        <v>-15.996362</v>
      </c>
      <c r="L134" s="74">
        <v>-16.700275999999999</v>
      </c>
      <c r="M134" s="74">
        <v>-17.621535000000002</v>
      </c>
      <c r="N134" s="74">
        <v>-18.521065</v>
      </c>
      <c r="O134" s="74">
        <v>-19.590042</v>
      </c>
      <c r="P134" s="74">
        <v>-21.951913999999999</v>
      </c>
      <c r="Q134" s="74">
        <v>-23.29074</v>
      </c>
      <c r="R134" s="74">
        <v>-24.593413999999999</v>
      </c>
      <c r="S134" s="74">
        <v>-25.931139999999999</v>
      </c>
      <c r="T134" s="74">
        <v>-27.174291</v>
      </c>
      <c r="U134" s="74">
        <v>-28.292745</v>
      </c>
      <c r="V134" s="74">
        <v>-28.921648999999999</v>
      </c>
      <c r="W134" s="74">
        <v>-28.970731000000001</v>
      </c>
      <c r="X134" s="74">
        <v>-28.790158000000002</v>
      </c>
      <c r="Y134" s="74">
        <v>-27.795473999999999</v>
      </c>
      <c r="Z134" s="74">
        <v>-26.754839</v>
      </c>
      <c r="AA134" s="74">
        <v>-26.185517000000001</v>
      </c>
      <c r="AB134" s="74">
        <v>-26.492397</v>
      </c>
      <c r="AC134" s="74">
        <v>-26.773461999999999</v>
      </c>
      <c r="AD134" s="74">
        <v>-26.773461999999999</v>
      </c>
      <c r="AE134" s="74">
        <v>-26.773461999999999</v>
      </c>
      <c r="AF134" s="74">
        <v>-26.773461999999999</v>
      </c>
      <c r="AG134" s="74">
        <v>-26.773461999999999</v>
      </c>
      <c r="AH134" s="74">
        <v>-26.773461999999999</v>
      </c>
      <c r="AI134" s="74">
        <v>-26.773461999999999</v>
      </c>
      <c r="AJ134" s="74">
        <v>-26.773461999999999</v>
      </c>
      <c r="AK134" s="74">
        <v>-26.773461999999999</v>
      </c>
      <c r="AL134" s="74">
        <v>-26.773461999999999</v>
      </c>
      <c r="AM134" s="74">
        <v>-26.773461999999999</v>
      </c>
    </row>
    <row r="135" spans="1:39" s="53" customFormat="1" x14ac:dyDescent="0.25">
      <c r="A135" s="49" t="s">
        <v>142</v>
      </c>
      <c r="B135" s="74">
        <v>3.5635638062081441</v>
      </c>
      <c r="C135" s="74">
        <v>4.1714104060006783</v>
      </c>
      <c r="D135" s="74">
        <v>4.2709264150069437</v>
      </c>
      <c r="E135" s="74">
        <v>4.3649307078580124</v>
      </c>
      <c r="F135" s="74">
        <v>4.4565772312941325</v>
      </c>
      <c r="G135" s="74">
        <v>4.5453229066463727</v>
      </c>
      <c r="H135" s="74">
        <v>4.632636188152107</v>
      </c>
      <c r="I135" s="74">
        <v>4.718611500280355</v>
      </c>
      <c r="J135" s="74">
        <v>4.8031211137370136</v>
      </c>
      <c r="K135" s="74">
        <v>4.8859945598136525</v>
      </c>
      <c r="L135" s="74">
        <v>4.9653282698347327</v>
      </c>
      <c r="M135" s="74">
        <v>5.041428215282143</v>
      </c>
      <c r="N135" s="74">
        <v>5.1133364447059266</v>
      </c>
      <c r="O135" s="74">
        <v>5.1745650334213451</v>
      </c>
      <c r="P135" s="74">
        <v>5.2262891111483221</v>
      </c>
      <c r="Q135" s="74">
        <v>5.2660785339119416</v>
      </c>
      <c r="R135" s="74">
        <v>5.2916855067430992</v>
      </c>
      <c r="S135" s="74">
        <v>5.3011665321292991</v>
      </c>
      <c r="T135" s="74">
        <v>5.2923800223320692</v>
      </c>
      <c r="U135" s="74">
        <v>5.2622185137672766</v>
      </c>
      <c r="V135" s="74">
        <v>5.2066195556691648</v>
      </c>
      <c r="W135" s="74">
        <v>5.1219983884333535</v>
      </c>
      <c r="X135" s="74">
        <v>5.0076585931408717</v>
      </c>
      <c r="Y135" s="74">
        <v>4.8679826985906827</v>
      </c>
      <c r="Z135" s="74">
        <v>4.7129818517353756</v>
      </c>
      <c r="AA135" s="74">
        <v>4.5563364939020072</v>
      </c>
      <c r="AB135" s="74">
        <v>4.4116253019444933</v>
      </c>
      <c r="AC135" s="74">
        <v>4.2888055951384407</v>
      </c>
      <c r="AD135" s="74">
        <v>4.1929319667193319</v>
      </c>
      <c r="AE135" s="74">
        <v>4.1240079762961388</v>
      </c>
      <c r="AF135" s="74">
        <v>4.0793171995334125</v>
      </c>
      <c r="AG135" s="74">
        <v>4.054842367268912</v>
      </c>
      <c r="AH135" s="74">
        <v>4.0463931835382061</v>
      </c>
      <c r="AI135" s="74">
        <v>4.0502030951918</v>
      </c>
      <c r="AJ135" s="74">
        <v>4.0631519032316143</v>
      </c>
      <c r="AK135" s="74">
        <v>4.0827796983412732</v>
      </c>
      <c r="AL135" s="74">
        <v>4.1072073135048974</v>
      </c>
      <c r="AM135" s="74">
        <v>4.1350284989944015</v>
      </c>
    </row>
    <row r="136" spans="1:39" s="49" customFormat="1" x14ac:dyDescent="0.25">
      <c r="A136" s="49" t="s">
        <v>143</v>
      </c>
      <c r="B136" s="49">
        <f>SUM(B130:B135)</f>
        <v>35.105191337720584</v>
      </c>
      <c r="C136" s="49">
        <f t="shared" ref="C136:AM136" si="3">SUM(C130:C135)</f>
        <v>36.055676695466872</v>
      </c>
      <c r="D136" s="49">
        <f t="shared" si="3"/>
        <v>33.122674348932648</v>
      </c>
      <c r="E136" s="49">
        <f t="shared" si="3"/>
        <v>31.654452485238401</v>
      </c>
      <c r="F136" s="49">
        <f t="shared" si="3"/>
        <v>28.864820622933806</v>
      </c>
      <c r="G136" s="49">
        <f t="shared" si="3"/>
        <v>27.151335081135205</v>
      </c>
      <c r="H136" s="49">
        <f t="shared" si="3"/>
        <v>25.403729925359031</v>
      </c>
      <c r="I136" s="49">
        <f t="shared" si="3"/>
        <v>24.555925574981643</v>
      </c>
      <c r="J136" s="49">
        <f t="shared" si="3"/>
        <v>23.936618494908394</v>
      </c>
      <c r="K136" s="49">
        <f t="shared" si="3"/>
        <v>23.141979089739444</v>
      </c>
      <c r="L136" s="49">
        <f t="shared" si="3"/>
        <v>22.115227462268578</v>
      </c>
      <c r="M136" s="49">
        <f t="shared" si="3"/>
        <v>20.718403714132105</v>
      </c>
      <c r="N136" s="49">
        <f t="shared" si="3"/>
        <v>19.223686380163247</v>
      </c>
      <c r="O136" s="49">
        <f t="shared" si="3"/>
        <v>17.343503212754165</v>
      </c>
      <c r="P136" s="49">
        <f t="shared" si="3"/>
        <v>14.0821807095464</v>
      </c>
      <c r="Q136" s="49">
        <f t="shared" si="3"/>
        <v>11.927118226686041</v>
      </c>
      <c r="R136" s="49">
        <f t="shared" si="3"/>
        <v>9.8605005151550209</v>
      </c>
      <c r="S136" s="49">
        <f t="shared" si="3"/>
        <v>7.0826149107524632</v>
      </c>
      <c r="T136" s="49">
        <f t="shared" si="3"/>
        <v>5.1898640299474801</v>
      </c>
      <c r="U136" s="49">
        <f t="shared" si="3"/>
        <v>3.4328362490386368</v>
      </c>
      <c r="V136" s="49">
        <f t="shared" si="3"/>
        <v>2.1513823533555056</v>
      </c>
      <c r="W136" s="49">
        <f t="shared" si="3"/>
        <v>1.396165840222209</v>
      </c>
      <c r="X136" s="49">
        <f t="shared" si="3"/>
        <v>0.79420310644904735</v>
      </c>
      <c r="Y136" s="49">
        <f t="shared" si="3"/>
        <v>1.1623431835465174</v>
      </c>
      <c r="Z136" s="49">
        <f t="shared" si="3"/>
        <v>1.3306161575498274</v>
      </c>
      <c r="AA136" s="49">
        <f t="shared" si="3"/>
        <v>1.1394137134839877</v>
      </c>
      <c r="AB136" s="49">
        <f t="shared" si="3"/>
        <v>0.23805846199406133</v>
      </c>
      <c r="AC136" s="49">
        <f t="shared" si="3"/>
        <v>-0.67144714502298175</v>
      </c>
      <c r="AD136" s="49">
        <f t="shared" si="3"/>
        <v>-1.1933292004592424</v>
      </c>
      <c r="AE136" s="49">
        <f t="shared" si="3"/>
        <v>-1.6497171832601074</v>
      </c>
      <c r="AF136" s="49">
        <f t="shared" si="3"/>
        <v>-2.0469040745665668</v>
      </c>
      <c r="AG136" s="49">
        <f t="shared" si="3"/>
        <v>-2.3887209360443711</v>
      </c>
      <c r="AH136" s="49">
        <f t="shared" si="3"/>
        <v>-2.6900635135770523</v>
      </c>
      <c r="AI136" s="49">
        <f t="shared" si="3"/>
        <v>-2.9539592600731917</v>
      </c>
      <c r="AJ136" s="49">
        <f t="shared" si="3"/>
        <v>-3.1861314486424588</v>
      </c>
      <c r="AK136" s="49">
        <f t="shared" si="3"/>
        <v>-3.391387804936322</v>
      </c>
      <c r="AL136" s="49">
        <f t="shared" si="3"/>
        <v>-3.5700522332738416</v>
      </c>
      <c r="AM136" s="49">
        <f t="shared" si="3"/>
        <v>-3.7328724881348947</v>
      </c>
    </row>
    <row r="138" spans="1:39" x14ac:dyDescent="0.25">
      <c r="A138" t="s">
        <v>138</v>
      </c>
      <c r="B138" t="s">
        <v>144</v>
      </c>
      <c r="H138" s="87"/>
      <c r="AC138" s="72"/>
    </row>
    <row r="139" spans="1:39" x14ac:dyDescent="0.25">
      <c r="A139" t="s">
        <v>141</v>
      </c>
      <c r="B139" t="s">
        <v>145</v>
      </c>
      <c r="H139" s="85"/>
      <c r="W139" s="72"/>
    </row>
    <row r="140" spans="1:39" x14ac:dyDescent="0.25">
      <c r="A140" t="s">
        <v>142</v>
      </c>
      <c r="B140" t="s">
        <v>146</v>
      </c>
      <c r="W140" s="10"/>
    </row>
    <row r="141" spans="1:39" x14ac:dyDescent="0.25">
      <c r="R141" s="72"/>
      <c r="T141" s="72"/>
      <c r="AC141" s="72"/>
    </row>
    <row r="142" spans="1:39" x14ac:dyDescent="0.25">
      <c r="T142" s="10"/>
    </row>
    <row r="159" spans="1:2" x14ac:dyDescent="0.25">
      <c r="A159" s="48" t="s">
        <v>37</v>
      </c>
      <c r="B159" s="3"/>
    </row>
    <row r="160" spans="1:2" x14ac:dyDescent="0.25">
      <c r="A160" t="s">
        <v>98</v>
      </c>
      <c r="B160" t="s">
        <v>147</v>
      </c>
    </row>
    <row r="161" spans="1:29" x14ac:dyDescent="0.25">
      <c r="A161" t="s">
        <v>99</v>
      </c>
      <c r="B161" t="s">
        <v>148</v>
      </c>
    </row>
    <row r="162" spans="1:29" x14ac:dyDescent="0.25">
      <c r="A162" s="1" t="s">
        <v>70</v>
      </c>
      <c r="B162" s="1"/>
      <c r="C162" s="1"/>
      <c r="D162" s="1">
        <v>2025</v>
      </c>
      <c r="E162" s="1">
        <v>2026</v>
      </c>
      <c r="F162" s="1">
        <v>2027</v>
      </c>
      <c r="G162" s="1">
        <v>2028</v>
      </c>
      <c r="H162" s="1">
        <v>2029</v>
      </c>
      <c r="I162" s="1">
        <v>2030</v>
      </c>
      <c r="J162" s="1">
        <v>2031</v>
      </c>
      <c r="K162" s="1">
        <v>2032</v>
      </c>
      <c r="L162" s="1">
        <v>2033</v>
      </c>
      <c r="M162" s="1">
        <v>2034</v>
      </c>
      <c r="N162" s="1">
        <v>2035</v>
      </c>
      <c r="O162" s="1">
        <v>2036</v>
      </c>
      <c r="P162" s="1">
        <v>2037</v>
      </c>
      <c r="Q162" s="1">
        <v>2038</v>
      </c>
      <c r="R162" s="1">
        <v>2039</v>
      </c>
      <c r="S162" s="1">
        <v>2040</v>
      </c>
      <c r="T162" s="1">
        <v>2041</v>
      </c>
      <c r="U162" s="1">
        <v>2042</v>
      </c>
      <c r="V162" s="1">
        <v>2043</v>
      </c>
      <c r="W162" s="1">
        <v>2044</v>
      </c>
      <c r="X162" s="1">
        <v>2045</v>
      </c>
      <c r="Y162" s="1">
        <v>2046</v>
      </c>
      <c r="Z162" s="1">
        <v>2047</v>
      </c>
      <c r="AA162" s="1">
        <v>2048</v>
      </c>
      <c r="AB162" s="1">
        <v>2049</v>
      </c>
      <c r="AC162" s="1">
        <v>2050</v>
      </c>
    </row>
    <row r="163" spans="1:29" s="60" customFormat="1" x14ac:dyDescent="0.25">
      <c r="A163" s="52" t="s">
        <v>50</v>
      </c>
      <c r="B163" s="52"/>
      <c r="C163" s="52"/>
      <c r="D163" s="60">
        <v>7.350193</v>
      </c>
      <c r="E163" s="60">
        <v>7.6306570000000002</v>
      </c>
      <c r="F163" s="60">
        <v>7.8249380000000004</v>
      </c>
      <c r="G163" s="60">
        <v>8.0172249999999998</v>
      </c>
      <c r="H163" s="60">
        <v>8.2254000000000005</v>
      </c>
      <c r="I163" s="60">
        <v>8.5270729999999997</v>
      </c>
      <c r="J163" s="60">
        <v>8.7074909999999992</v>
      </c>
      <c r="K163" s="60">
        <v>8.8493720000000007</v>
      </c>
      <c r="L163" s="60">
        <v>8.9899550000000001</v>
      </c>
      <c r="M163" s="60">
        <v>9.1236490000000003</v>
      </c>
      <c r="N163" s="60">
        <v>9.3906340000000004</v>
      </c>
      <c r="O163" s="60">
        <v>9.5287120000000005</v>
      </c>
      <c r="P163" s="60">
        <v>9.663411</v>
      </c>
      <c r="Q163" s="60">
        <v>9.7937770000000004</v>
      </c>
      <c r="R163" s="60">
        <v>9.9212299999999995</v>
      </c>
      <c r="S163" s="60">
        <v>10.03471</v>
      </c>
      <c r="T163" s="60">
        <v>10.1134</v>
      </c>
      <c r="U163" s="60">
        <v>10.188650000000001</v>
      </c>
      <c r="V163" s="60">
        <v>10.26266</v>
      </c>
      <c r="W163" s="60">
        <v>10.33633</v>
      </c>
      <c r="X163" s="60">
        <v>10.41212</v>
      </c>
      <c r="Y163" s="60">
        <v>10.490030000000001</v>
      </c>
      <c r="Z163" s="60">
        <v>10.5669</v>
      </c>
      <c r="AA163" s="60">
        <v>10.640890000000001</v>
      </c>
      <c r="AB163" s="60">
        <v>10.71438</v>
      </c>
      <c r="AC163" s="60">
        <v>10.7844</v>
      </c>
    </row>
    <row r="164" spans="1:29" s="60" customFormat="1" x14ac:dyDescent="0.25">
      <c r="A164" s="52" t="s">
        <v>149</v>
      </c>
      <c r="B164" s="52"/>
      <c r="C164" s="52"/>
      <c r="D164" s="60">
        <f t="shared" ref="D164:AC164" si="4">SUM(D169:D174)</f>
        <v>9.69</v>
      </c>
      <c r="E164" s="60">
        <f t="shared" si="4"/>
        <v>9.5</v>
      </c>
      <c r="F164" s="60">
        <f t="shared" si="4"/>
        <v>9.5500000000000007</v>
      </c>
      <c r="G164" s="60">
        <f t="shared" si="4"/>
        <v>9.5599999999999987</v>
      </c>
      <c r="H164" s="60">
        <f t="shared" si="4"/>
        <v>9.4600000000000009</v>
      </c>
      <c r="I164" s="60">
        <f t="shared" si="4"/>
        <v>9.48</v>
      </c>
      <c r="J164" s="60">
        <f t="shared" si="4"/>
        <v>9.43</v>
      </c>
      <c r="K164" s="60">
        <f t="shared" si="4"/>
        <v>9.4500000000000011</v>
      </c>
      <c r="L164" s="60">
        <f t="shared" si="4"/>
        <v>9.48</v>
      </c>
      <c r="M164" s="60">
        <f t="shared" si="4"/>
        <v>9.51</v>
      </c>
      <c r="N164" s="60">
        <f t="shared" si="4"/>
        <v>9.66</v>
      </c>
      <c r="O164" s="60">
        <f t="shared" si="4"/>
        <v>9.92</v>
      </c>
      <c r="P164" s="60">
        <f t="shared" si="4"/>
        <v>10.25</v>
      </c>
      <c r="Q164" s="60">
        <f t="shared" si="4"/>
        <v>10.38</v>
      </c>
      <c r="R164" s="60">
        <f t="shared" si="4"/>
        <v>10.51</v>
      </c>
      <c r="S164" s="60">
        <f t="shared" si="4"/>
        <v>10.790000000000001</v>
      </c>
      <c r="T164" s="60">
        <f t="shared" si="4"/>
        <v>11.03</v>
      </c>
      <c r="U164" s="60">
        <f t="shared" si="4"/>
        <v>11.19</v>
      </c>
      <c r="V164" s="60">
        <f t="shared" si="4"/>
        <v>11.360000000000001</v>
      </c>
      <c r="W164" s="60">
        <f t="shared" si="4"/>
        <v>11.55</v>
      </c>
      <c r="X164" s="60">
        <f t="shared" si="4"/>
        <v>11.73</v>
      </c>
      <c r="Y164" s="60">
        <f t="shared" si="4"/>
        <v>11.93</v>
      </c>
      <c r="Z164" s="60">
        <f t="shared" si="4"/>
        <v>12.08</v>
      </c>
      <c r="AA164" s="60">
        <f t="shared" si="4"/>
        <v>12.24</v>
      </c>
      <c r="AB164" s="60">
        <f t="shared" si="4"/>
        <v>12.41</v>
      </c>
      <c r="AC164" s="60">
        <f t="shared" si="4"/>
        <v>12.59</v>
      </c>
    </row>
    <row r="165" spans="1:29" s="60" customFormat="1" x14ac:dyDescent="0.25">
      <c r="A165" s="52" t="s">
        <v>150</v>
      </c>
      <c r="B165" s="52"/>
      <c r="C165" s="52"/>
      <c r="D165" s="60">
        <v>0.56000000000000005</v>
      </c>
      <c r="E165" s="60">
        <v>0.62</v>
      </c>
      <c r="F165" s="60">
        <v>0.7</v>
      </c>
      <c r="G165" s="60">
        <v>0.78</v>
      </c>
      <c r="H165" s="60">
        <v>0.87</v>
      </c>
      <c r="I165" s="60">
        <v>0.97</v>
      </c>
      <c r="J165" s="60">
        <v>1.08</v>
      </c>
      <c r="K165" s="60">
        <v>1.21</v>
      </c>
      <c r="L165" s="60">
        <v>1.35</v>
      </c>
      <c r="M165" s="60">
        <v>1.51</v>
      </c>
      <c r="N165" s="60">
        <v>1.69</v>
      </c>
      <c r="O165" s="60">
        <v>1.89</v>
      </c>
      <c r="P165" s="60">
        <v>2.11</v>
      </c>
      <c r="Q165" s="60">
        <v>2.33</v>
      </c>
      <c r="R165" s="60">
        <v>2.5499999999999998</v>
      </c>
      <c r="S165" s="60">
        <v>2.76</v>
      </c>
      <c r="T165" s="60">
        <v>2.97</v>
      </c>
      <c r="U165" s="60">
        <v>3.18</v>
      </c>
      <c r="V165" s="60">
        <v>3.39</v>
      </c>
      <c r="W165" s="60">
        <v>3.6</v>
      </c>
      <c r="X165" s="60">
        <v>3.8</v>
      </c>
      <c r="Y165" s="60">
        <v>3.99</v>
      </c>
      <c r="Z165" s="60">
        <v>4.1900000000000004</v>
      </c>
      <c r="AA165" s="60">
        <v>4.37</v>
      </c>
      <c r="AB165" s="60">
        <v>4.5599999999999996</v>
      </c>
      <c r="AC165" s="60">
        <v>4.75</v>
      </c>
    </row>
    <row r="166" spans="1:29" s="60" customFormat="1" x14ac:dyDescent="0.25">
      <c r="A166" s="52" t="s">
        <v>151</v>
      </c>
      <c r="B166" s="52"/>
      <c r="C166" s="52"/>
      <c r="D166" s="60">
        <v>0.23</v>
      </c>
      <c r="E166" s="60">
        <v>0.8</v>
      </c>
      <c r="F166" s="60">
        <v>0.93</v>
      </c>
      <c r="G166" s="60">
        <v>0.93</v>
      </c>
      <c r="H166" s="60">
        <v>0.93</v>
      </c>
      <c r="I166" s="60">
        <v>1.28</v>
      </c>
      <c r="J166" s="60">
        <v>1.38</v>
      </c>
      <c r="K166" s="60">
        <v>1.84</v>
      </c>
      <c r="L166" s="60">
        <v>1.95</v>
      </c>
      <c r="M166" s="60">
        <v>2.0099999999999998</v>
      </c>
      <c r="N166" s="60">
        <v>2.12</v>
      </c>
      <c r="O166" s="60">
        <v>2.12</v>
      </c>
      <c r="P166" s="60">
        <v>2.29</v>
      </c>
      <c r="Q166" s="60">
        <v>2.4300000000000002</v>
      </c>
      <c r="R166" s="60">
        <v>2.56</v>
      </c>
      <c r="S166" s="60">
        <v>3.17</v>
      </c>
      <c r="T166" s="60">
        <v>3.17</v>
      </c>
      <c r="U166" s="60">
        <v>3.44</v>
      </c>
      <c r="V166" s="60">
        <v>3.44</v>
      </c>
      <c r="W166" s="60">
        <v>3.55</v>
      </c>
      <c r="X166" s="60">
        <v>3.55</v>
      </c>
      <c r="Y166" s="60">
        <v>3.55</v>
      </c>
      <c r="Z166" s="60">
        <v>3.55</v>
      </c>
      <c r="AA166" s="60">
        <v>3.55</v>
      </c>
      <c r="AB166" s="60">
        <v>3.55</v>
      </c>
      <c r="AC166" s="60">
        <v>3.55</v>
      </c>
    </row>
    <row r="167" spans="1:29" s="60" customFormat="1" x14ac:dyDescent="0.25">
      <c r="A167" s="52" t="s">
        <v>152</v>
      </c>
      <c r="B167" s="52"/>
      <c r="C167" s="52"/>
      <c r="D167" s="60">
        <v>1.23</v>
      </c>
      <c r="E167" s="60">
        <v>1.46</v>
      </c>
      <c r="F167" s="60">
        <v>1.46</v>
      </c>
      <c r="G167" s="60">
        <v>1.72</v>
      </c>
      <c r="H167" s="60">
        <v>2.4</v>
      </c>
      <c r="I167" s="60">
        <v>2.74</v>
      </c>
      <c r="J167" s="60">
        <v>2.77</v>
      </c>
      <c r="K167" s="60">
        <v>3.01</v>
      </c>
      <c r="L167" s="60">
        <v>3.01</v>
      </c>
      <c r="M167" s="60">
        <v>3.38</v>
      </c>
      <c r="N167" s="60">
        <v>3.49</v>
      </c>
      <c r="O167" s="60">
        <v>3.49</v>
      </c>
      <c r="P167" s="60">
        <v>3.57</v>
      </c>
      <c r="Q167" s="60">
        <v>3.57</v>
      </c>
      <c r="R167" s="60">
        <v>3.64</v>
      </c>
      <c r="S167" s="60">
        <v>3.64</v>
      </c>
      <c r="T167" s="60">
        <v>3.67</v>
      </c>
      <c r="U167" s="60">
        <v>3.67</v>
      </c>
      <c r="V167" s="60">
        <v>3.67</v>
      </c>
      <c r="W167" s="60">
        <v>4.0199999999999996</v>
      </c>
      <c r="X167" s="60">
        <v>4.07</v>
      </c>
      <c r="Y167" s="60">
        <v>4.07</v>
      </c>
      <c r="Z167" s="60">
        <v>4.7699999999999996</v>
      </c>
      <c r="AA167" s="60">
        <v>4.96</v>
      </c>
      <c r="AB167" s="60">
        <v>4.97</v>
      </c>
      <c r="AC167" s="60">
        <v>5.31</v>
      </c>
    </row>
    <row r="168" spans="1:29" s="60" customFormat="1" x14ac:dyDescent="0.25">
      <c r="A168" s="52" t="s">
        <v>153</v>
      </c>
      <c r="B168" s="52"/>
      <c r="C168" s="52"/>
      <c r="D168" s="60">
        <v>0</v>
      </c>
      <c r="E168" s="60">
        <v>0</v>
      </c>
      <c r="F168" s="60">
        <v>0</v>
      </c>
      <c r="G168" s="60">
        <v>0</v>
      </c>
      <c r="H168" s="60">
        <v>0</v>
      </c>
      <c r="I168" s="60">
        <v>0</v>
      </c>
      <c r="J168" s="60">
        <v>0</v>
      </c>
      <c r="K168" s="60">
        <v>0</v>
      </c>
      <c r="L168" s="60">
        <v>0</v>
      </c>
      <c r="M168" s="60">
        <v>0</v>
      </c>
      <c r="N168" s="60">
        <v>0</v>
      </c>
      <c r="O168" s="60">
        <v>0</v>
      </c>
      <c r="P168" s="60">
        <v>0</v>
      </c>
      <c r="Q168" s="60">
        <v>0</v>
      </c>
      <c r="R168" s="60">
        <v>0</v>
      </c>
      <c r="S168" s="60">
        <v>0</v>
      </c>
      <c r="T168" s="60">
        <v>0</v>
      </c>
      <c r="U168" s="60">
        <v>0</v>
      </c>
      <c r="V168" s="60">
        <v>0</v>
      </c>
      <c r="W168" s="60">
        <v>0</v>
      </c>
      <c r="X168" s="60">
        <v>0</v>
      </c>
      <c r="Y168" s="60">
        <v>0</v>
      </c>
      <c r="Z168" s="60">
        <v>0</v>
      </c>
      <c r="AA168" s="60">
        <v>0</v>
      </c>
      <c r="AB168" s="60">
        <v>0</v>
      </c>
      <c r="AC168" s="60">
        <v>0</v>
      </c>
    </row>
    <row r="169" spans="1:29" s="60" customFormat="1" x14ac:dyDescent="0.25">
      <c r="A169" s="52" t="s">
        <v>154</v>
      </c>
      <c r="B169" s="52"/>
      <c r="C169" s="52"/>
      <c r="D169" s="60">
        <v>0.05</v>
      </c>
      <c r="E169" s="60">
        <v>7.0000000000000007E-2</v>
      </c>
      <c r="F169" s="60">
        <v>0.09</v>
      </c>
      <c r="G169" s="60">
        <v>0.1</v>
      </c>
      <c r="H169" s="60">
        <v>0.12</v>
      </c>
      <c r="I169" s="60">
        <v>0.14000000000000001</v>
      </c>
      <c r="J169" s="60">
        <v>0.16</v>
      </c>
      <c r="K169" s="60">
        <v>0.18</v>
      </c>
      <c r="L169" s="60">
        <v>0.21</v>
      </c>
      <c r="M169" s="60">
        <v>0.24</v>
      </c>
      <c r="N169" s="60">
        <v>0.28000000000000003</v>
      </c>
      <c r="O169" s="60">
        <v>0.32</v>
      </c>
      <c r="P169" s="60">
        <v>0.38</v>
      </c>
      <c r="Q169" s="60">
        <v>0.45</v>
      </c>
      <c r="R169" s="60">
        <v>0.54</v>
      </c>
      <c r="S169" s="60">
        <v>0.65</v>
      </c>
      <c r="T169" s="60">
        <v>0.77</v>
      </c>
      <c r="U169" s="60">
        <v>0.92</v>
      </c>
      <c r="V169" s="60">
        <v>1.07</v>
      </c>
      <c r="W169" s="60">
        <v>1.23</v>
      </c>
      <c r="X169" s="60">
        <v>1.38</v>
      </c>
      <c r="Y169" s="60">
        <v>1.54</v>
      </c>
      <c r="Z169" s="60">
        <v>1.69</v>
      </c>
      <c r="AA169" s="60">
        <v>1.84</v>
      </c>
      <c r="AB169" s="60">
        <v>1.99</v>
      </c>
      <c r="AC169" s="60">
        <v>2.13</v>
      </c>
    </row>
    <row r="170" spans="1:29" s="60" customFormat="1" x14ac:dyDescent="0.25">
      <c r="A170" s="52" t="s">
        <v>155</v>
      </c>
      <c r="B170" s="52"/>
      <c r="C170" s="52"/>
      <c r="D170" s="60">
        <v>0.12</v>
      </c>
      <c r="E170" s="60">
        <v>0.32</v>
      </c>
      <c r="F170" s="60">
        <v>0.32</v>
      </c>
      <c r="G170" s="60">
        <v>0.32</v>
      </c>
      <c r="H170" s="60">
        <v>0.32</v>
      </c>
      <c r="I170" s="60">
        <v>0.32</v>
      </c>
      <c r="J170" s="60">
        <v>0.32</v>
      </c>
      <c r="K170" s="60">
        <v>0.32</v>
      </c>
      <c r="L170" s="60">
        <v>0.32</v>
      </c>
      <c r="M170" s="60">
        <v>0.32</v>
      </c>
      <c r="N170" s="60">
        <v>0.66</v>
      </c>
      <c r="O170" s="60">
        <v>0.76</v>
      </c>
      <c r="P170" s="60">
        <v>0.76</v>
      </c>
      <c r="Q170" s="60">
        <v>0.76</v>
      </c>
      <c r="R170" s="60">
        <v>0.76</v>
      </c>
      <c r="S170" s="60">
        <v>0.85</v>
      </c>
      <c r="T170" s="60">
        <v>0.95</v>
      </c>
      <c r="U170" s="60">
        <v>0.95</v>
      </c>
      <c r="V170" s="60">
        <v>0.97</v>
      </c>
      <c r="W170" s="60">
        <v>1.05</v>
      </c>
      <c r="X170" s="60">
        <v>1.18</v>
      </c>
      <c r="Y170" s="60">
        <v>1.22</v>
      </c>
      <c r="Z170" s="60">
        <v>1.22</v>
      </c>
      <c r="AA170" s="60">
        <v>1.23</v>
      </c>
      <c r="AB170" s="60">
        <v>1.25</v>
      </c>
      <c r="AC170" s="60">
        <v>1.29</v>
      </c>
    </row>
    <row r="171" spans="1:29" s="60" customFormat="1" x14ac:dyDescent="0.25">
      <c r="A171" s="52" t="s">
        <v>156</v>
      </c>
      <c r="B171" s="52"/>
      <c r="C171" s="52"/>
      <c r="D171" s="60">
        <v>0</v>
      </c>
      <c r="E171" s="60">
        <v>0</v>
      </c>
      <c r="F171" s="60">
        <v>0</v>
      </c>
      <c r="G171" s="60">
        <v>0</v>
      </c>
      <c r="H171" s="60">
        <v>0</v>
      </c>
      <c r="I171" s="60">
        <v>0</v>
      </c>
      <c r="J171" s="60">
        <v>0</v>
      </c>
      <c r="K171" s="60">
        <v>0</v>
      </c>
      <c r="L171" s="60">
        <v>0</v>
      </c>
      <c r="M171" s="60">
        <v>0</v>
      </c>
      <c r="N171" s="60">
        <v>0</v>
      </c>
      <c r="O171" s="60">
        <v>0</v>
      </c>
      <c r="P171" s="60">
        <v>0</v>
      </c>
      <c r="Q171" s="60">
        <v>0</v>
      </c>
      <c r="R171" s="60">
        <v>0</v>
      </c>
      <c r="S171" s="60">
        <v>0</v>
      </c>
      <c r="T171" s="60">
        <v>0</v>
      </c>
      <c r="U171" s="60">
        <v>0</v>
      </c>
      <c r="V171" s="60">
        <v>0</v>
      </c>
      <c r="W171" s="60">
        <v>0</v>
      </c>
      <c r="X171" s="60">
        <v>0</v>
      </c>
      <c r="Y171" s="60">
        <v>0</v>
      </c>
      <c r="Z171" s="60">
        <v>0</v>
      </c>
      <c r="AA171" s="60">
        <v>0</v>
      </c>
      <c r="AB171" s="60">
        <v>0</v>
      </c>
      <c r="AC171" s="60">
        <v>0</v>
      </c>
    </row>
    <row r="172" spans="1:29" s="60" customFormat="1" x14ac:dyDescent="0.25">
      <c r="A172" s="52" t="s">
        <v>157</v>
      </c>
      <c r="B172" s="52"/>
      <c r="C172" s="52"/>
      <c r="D172" s="60">
        <v>5.29</v>
      </c>
      <c r="E172" s="60">
        <v>5.29</v>
      </c>
      <c r="F172" s="60">
        <v>5.29</v>
      </c>
      <c r="G172" s="60">
        <v>5.29</v>
      </c>
      <c r="H172" s="60">
        <v>5.29</v>
      </c>
      <c r="I172" s="60">
        <v>5.29</v>
      </c>
      <c r="J172" s="60">
        <v>5.29</v>
      </c>
      <c r="K172" s="60">
        <v>5.29</v>
      </c>
      <c r="L172" s="60">
        <v>5.29</v>
      </c>
      <c r="M172" s="60">
        <v>5.29</v>
      </c>
      <c r="N172" s="60">
        <v>5.29</v>
      </c>
      <c r="O172" s="60">
        <v>5.29</v>
      </c>
      <c r="P172" s="60">
        <v>5.29</v>
      </c>
      <c r="Q172" s="60">
        <v>5.29</v>
      </c>
      <c r="R172" s="60">
        <v>5.33</v>
      </c>
      <c r="S172" s="60">
        <v>5.34</v>
      </c>
      <c r="T172" s="60">
        <v>5.34</v>
      </c>
      <c r="U172" s="60">
        <v>5.34</v>
      </c>
      <c r="V172" s="60">
        <v>5.34</v>
      </c>
      <c r="W172" s="60">
        <v>5.34</v>
      </c>
      <c r="X172" s="60">
        <v>5.34</v>
      </c>
      <c r="Y172" s="60">
        <v>5.34</v>
      </c>
      <c r="Z172" s="60">
        <v>5.34</v>
      </c>
      <c r="AA172" s="60">
        <v>5.34</v>
      </c>
      <c r="AB172" s="60">
        <v>5.34</v>
      </c>
      <c r="AC172" s="60">
        <v>5.34</v>
      </c>
    </row>
    <row r="173" spans="1:29" s="60" customFormat="1" x14ac:dyDescent="0.25">
      <c r="A173" s="52" t="s">
        <v>158</v>
      </c>
      <c r="B173" s="52"/>
      <c r="C173" s="52"/>
      <c r="D173" s="60">
        <v>2.8899999999999997</v>
      </c>
      <c r="E173" s="60">
        <v>2.48</v>
      </c>
      <c r="F173" s="60">
        <v>2.48</v>
      </c>
      <c r="G173" s="60">
        <v>2.48</v>
      </c>
      <c r="H173" s="60">
        <v>2.36</v>
      </c>
      <c r="I173" s="60">
        <v>2.36</v>
      </c>
      <c r="J173" s="60">
        <v>2.36</v>
      </c>
      <c r="K173" s="60">
        <v>2.36</v>
      </c>
      <c r="L173" s="60">
        <v>2.36</v>
      </c>
      <c r="M173" s="60">
        <v>2.36</v>
      </c>
      <c r="N173" s="60">
        <v>2.02</v>
      </c>
      <c r="O173" s="60">
        <v>2.02</v>
      </c>
      <c r="P173" s="60">
        <v>2.27</v>
      </c>
      <c r="Q173" s="60">
        <v>2.23</v>
      </c>
      <c r="R173" s="60">
        <v>2.23</v>
      </c>
      <c r="S173" s="60">
        <v>2.2999999999999998</v>
      </c>
      <c r="T173" s="60">
        <v>2.3199999999999998</v>
      </c>
      <c r="U173" s="60">
        <v>2.33</v>
      </c>
      <c r="V173" s="60">
        <v>2.33</v>
      </c>
      <c r="W173" s="60">
        <v>2.2799999999999998</v>
      </c>
      <c r="X173" s="60">
        <v>2.1800000000000002</v>
      </c>
      <c r="Y173" s="60">
        <v>2.1800000000000002</v>
      </c>
      <c r="Z173" s="60">
        <v>2.1800000000000002</v>
      </c>
      <c r="AA173" s="60">
        <v>2.1800000000000002</v>
      </c>
      <c r="AB173" s="60">
        <v>2.1800000000000002</v>
      </c>
      <c r="AC173" s="60">
        <v>2.1800000000000002</v>
      </c>
    </row>
    <row r="174" spans="1:29" s="60" customFormat="1" x14ac:dyDescent="0.25">
      <c r="A174" s="52" t="s">
        <v>159</v>
      </c>
      <c r="B174" s="52"/>
      <c r="C174" s="52"/>
      <c r="D174" s="60">
        <v>1.34</v>
      </c>
      <c r="E174" s="60">
        <v>1.34</v>
      </c>
      <c r="F174" s="60">
        <v>1.37</v>
      </c>
      <c r="G174" s="60">
        <v>1.37</v>
      </c>
      <c r="H174" s="60">
        <v>1.37</v>
      </c>
      <c r="I174" s="60">
        <v>1.37</v>
      </c>
      <c r="J174" s="60">
        <v>1.3</v>
      </c>
      <c r="K174" s="60">
        <v>1.3</v>
      </c>
      <c r="L174" s="60">
        <v>1.3</v>
      </c>
      <c r="M174" s="60">
        <v>1.3</v>
      </c>
      <c r="N174" s="60">
        <v>1.41</v>
      </c>
      <c r="O174" s="60">
        <v>1.53</v>
      </c>
      <c r="P174" s="60">
        <v>1.55</v>
      </c>
      <c r="Q174" s="60">
        <v>1.65</v>
      </c>
      <c r="R174" s="60">
        <v>1.65</v>
      </c>
      <c r="S174" s="60">
        <v>1.65</v>
      </c>
      <c r="T174" s="60">
        <v>1.65</v>
      </c>
      <c r="U174" s="60">
        <v>1.65</v>
      </c>
      <c r="V174" s="60">
        <v>1.65</v>
      </c>
      <c r="W174" s="60">
        <v>1.65</v>
      </c>
      <c r="X174" s="60">
        <v>1.65</v>
      </c>
      <c r="Y174" s="60">
        <v>1.65</v>
      </c>
      <c r="Z174" s="60">
        <v>1.65</v>
      </c>
      <c r="AA174" s="60">
        <v>1.65</v>
      </c>
      <c r="AB174" s="60">
        <v>1.65</v>
      </c>
      <c r="AC174" s="60">
        <v>1.65</v>
      </c>
    </row>
    <row r="175" spans="1:29" x14ac:dyDescent="0.25">
      <c r="AC175" s="49">
        <f>SUM(AC165:AC174)</f>
        <v>26.199999999999996</v>
      </c>
    </row>
    <row r="177" spans="1:29" x14ac:dyDescent="0.25">
      <c r="AC177" s="49"/>
    </row>
    <row r="178" spans="1:29" x14ac:dyDescent="0.25">
      <c r="AC178" s="49">
        <f>AC167-D167</f>
        <v>4.08</v>
      </c>
    </row>
    <row r="179" spans="1:29" s="60" customFormat="1" x14ac:dyDescent="0.25">
      <c r="A179" s="52"/>
      <c r="AC179" s="60">
        <f>AC165+AC166-D165-D166</f>
        <v>7.51</v>
      </c>
    </row>
    <row r="180" spans="1:29" s="60" customFormat="1" x14ac:dyDescent="0.25">
      <c r="A180" s="52"/>
      <c r="AC180" s="60">
        <f>AC174-D174</f>
        <v>0.30999999999999983</v>
      </c>
    </row>
    <row r="181" spans="1:29" x14ac:dyDescent="0.25">
      <c r="AC181" s="49">
        <f>AC169+AC170-D169-D170</f>
        <v>3.25</v>
      </c>
    </row>
    <row r="184" spans="1:29" x14ac:dyDescent="0.25">
      <c r="AC184" s="88">
        <f>AC166/(AC165+AC166)</f>
        <v>0.42771084337349391</v>
      </c>
    </row>
    <row r="185" spans="1:29" x14ac:dyDescent="0.25">
      <c r="AC185" s="88">
        <f>AC170/(AC169+AC170)</f>
        <v>0.37719298245614036</v>
      </c>
    </row>
    <row r="188" spans="1:29" x14ac:dyDescent="0.25">
      <c r="AC188" s="88"/>
    </row>
    <row r="189" spans="1:29" x14ac:dyDescent="0.25">
      <c r="AC189" s="88"/>
    </row>
    <row r="191" spans="1:29" x14ac:dyDescent="0.25">
      <c r="AC191" s="49"/>
    </row>
    <row r="192" spans="1:29" x14ac:dyDescent="0.25">
      <c r="AC192" s="10"/>
    </row>
    <row r="195" spans="1:29" x14ac:dyDescent="0.25">
      <c r="A195" s="48" t="s">
        <v>42</v>
      </c>
      <c r="B195" s="3"/>
    </row>
    <row r="196" spans="1:29" x14ac:dyDescent="0.25">
      <c r="A196" t="s">
        <v>98</v>
      </c>
      <c r="B196" t="s">
        <v>166</v>
      </c>
    </row>
    <row r="197" spans="1:29" x14ac:dyDescent="0.25">
      <c r="A197" t="s">
        <v>99</v>
      </c>
      <c r="B197" t="s">
        <v>114</v>
      </c>
    </row>
    <row r="198" spans="1:29" x14ac:dyDescent="0.25">
      <c r="A198" s="1" t="s">
        <v>70</v>
      </c>
      <c r="B198" s="1"/>
      <c r="C198" s="1"/>
      <c r="D198" s="1">
        <v>2025</v>
      </c>
      <c r="E198" s="1">
        <v>2026</v>
      </c>
      <c r="F198" s="1">
        <v>2027</v>
      </c>
      <c r="G198" s="1">
        <v>2028</v>
      </c>
      <c r="H198" s="1">
        <v>2029</v>
      </c>
      <c r="I198" s="1">
        <v>2030</v>
      </c>
      <c r="J198" s="1">
        <v>2031</v>
      </c>
      <c r="K198" s="1">
        <v>2032</v>
      </c>
      <c r="L198" s="1">
        <v>2033</v>
      </c>
      <c r="M198" s="1">
        <v>2034</v>
      </c>
      <c r="N198" s="1">
        <v>2035</v>
      </c>
      <c r="O198" s="1">
        <v>2036</v>
      </c>
      <c r="P198" s="1">
        <v>2037</v>
      </c>
      <c r="Q198" s="1">
        <v>2038</v>
      </c>
      <c r="R198" s="1">
        <v>2039</v>
      </c>
      <c r="S198" s="1">
        <v>2040</v>
      </c>
      <c r="T198" s="1">
        <v>2041</v>
      </c>
      <c r="U198" s="1">
        <v>2042</v>
      </c>
      <c r="V198" s="1">
        <v>2043</v>
      </c>
      <c r="W198" s="1">
        <v>2044</v>
      </c>
      <c r="X198" s="1">
        <v>2045</v>
      </c>
      <c r="Y198" s="1">
        <v>2046</v>
      </c>
      <c r="Z198" s="1">
        <v>2047</v>
      </c>
      <c r="AA198" s="1">
        <v>2048</v>
      </c>
      <c r="AB198" s="1">
        <v>2049</v>
      </c>
      <c r="AC198" s="1">
        <v>2050</v>
      </c>
    </row>
    <row r="199" spans="1:29" s="60" customFormat="1" x14ac:dyDescent="0.25">
      <c r="A199" s="52" t="s">
        <v>150</v>
      </c>
      <c r="B199" s="52"/>
      <c r="C199" s="52"/>
      <c r="D199" s="60">
        <v>1.05</v>
      </c>
      <c r="E199" s="60">
        <v>1.17</v>
      </c>
      <c r="F199" s="60">
        <v>1.3</v>
      </c>
      <c r="G199" s="60">
        <v>1.45</v>
      </c>
      <c r="H199" s="60">
        <v>1.62</v>
      </c>
      <c r="I199" s="60">
        <v>1.81</v>
      </c>
      <c r="J199" s="60">
        <v>2.0299999999999998</v>
      </c>
      <c r="K199" s="60">
        <v>2.2599999999999998</v>
      </c>
      <c r="L199" s="60">
        <v>2.5299999999999998</v>
      </c>
      <c r="M199" s="60">
        <v>2.83</v>
      </c>
      <c r="N199" s="60">
        <v>3.14</v>
      </c>
      <c r="O199" s="60">
        <v>3.52</v>
      </c>
      <c r="P199" s="60">
        <v>3.95</v>
      </c>
      <c r="Q199" s="60">
        <v>4.34</v>
      </c>
      <c r="R199" s="60">
        <v>4.76</v>
      </c>
      <c r="S199" s="60">
        <v>5.15</v>
      </c>
      <c r="T199" s="60">
        <v>5.53</v>
      </c>
      <c r="U199" s="60">
        <v>5.94</v>
      </c>
      <c r="V199" s="60">
        <v>6.32</v>
      </c>
      <c r="W199" s="60">
        <v>6.68</v>
      </c>
      <c r="X199" s="60">
        <v>7.07</v>
      </c>
      <c r="Y199" s="60">
        <v>7.41</v>
      </c>
      <c r="Z199" s="60">
        <v>7.75</v>
      </c>
      <c r="AA199" s="60">
        <v>8.09</v>
      </c>
      <c r="AB199" s="60">
        <v>8.4499999999999993</v>
      </c>
      <c r="AC199" s="60">
        <v>8.7799999999999994</v>
      </c>
    </row>
    <row r="200" spans="1:29" s="60" customFormat="1" x14ac:dyDescent="0.25">
      <c r="A200" s="52" t="s">
        <v>151</v>
      </c>
      <c r="B200" s="52"/>
      <c r="C200" s="52"/>
      <c r="D200" s="60">
        <v>0.47</v>
      </c>
      <c r="E200" s="60">
        <v>1.66</v>
      </c>
      <c r="F200" s="60">
        <v>1.95</v>
      </c>
      <c r="G200" s="60">
        <v>1.94</v>
      </c>
      <c r="H200" s="60">
        <v>1.94</v>
      </c>
      <c r="I200" s="60">
        <v>2.67</v>
      </c>
      <c r="J200" s="60">
        <v>2.89</v>
      </c>
      <c r="K200" s="60">
        <v>3.83</v>
      </c>
      <c r="L200" s="60">
        <v>4.08</v>
      </c>
      <c r="M200" s="60">
        <v>4.2</v>
      </c>
      <c r="N200" s="60">
        <v>4.3899999999999997</v>
      </c>
      <c r="O200" s="60">
        <v>4.41</v>
      </c>
      <c r="P200" s="60">
        <v>4.7699999999999996</v>
      </c>
      <c r="Q200" s="60">
        <v>5.04</v>
      </c>
      <c r="R200" s="60">
        <v>5.33</v>
      </c>
      <c r="S200" s="60">
        <v>6.62</v>
      </c>
      <c r="T200" s="60">
        <v>6.6</v>
      </c>
      <c r="U200" s="60">
        <v>7.17</v>
      </c>
      <c r="V200" s="60">
        <v>7.16</v>
      </c>
      <c r="W200" s="60">
        <v>7.36</v>
      </c>
      <c r="X200" s="60">
        <v>7.36</v>
      </c>
      <c r="Y200" s="60">
        <v>7.33</v>
      </c>
      <c r="Z200" s="60">
        <v>7.3</v>
      </c>
      <c r="AA200" s="60">
        <v>7.29</v>
      </c>
      <c r="AB200" s="60">
        <v>7.3</v>
      </c>
      <c r="AC200" s="60">
        <v>7.27</v>
      </c>
    </row>
    <row r="201" spans="1:29" s="60" customFormat="1" x14ac:dyDescent="0.25">
      <c r="A201" s="52" t="s">
        <v>152</v>
      </c>
      <c r="B201" s="52"/>
      <c r="C201" s="52"/>
      <c r="D201" s="60">
        <v>4.2699999999999996</v>
      </c>
      <c r="E201" s="60">
        <v>5.05</v>
      </c>
      <c r="F201" s="60">
        <v>5.05</v>
      </c>
      <c r="G201" s="60">
        <v>6.04</v>
      </c>
      <c r="H201" s="60">
        <v>8.34</v>
      </c>
      <c r="I201" s="60">
        <v>9.49</v>
      </c>
      <c r="J201" s="60">
        <v>9.7200000000000006</v>
      </c>
      <c r="K201" s="60">
        <v>10.62</v>
      </c>
      <c r="L201" s="60">
        <v>10.49</v>
      </c>
      <c r="M201" s="60">
        <v>11.8</v>
      </c>
      <c r="N201" s="60">
        <v>12.32</v>
      </c>
      <c r="O201" s="60">
        <v>12.25</v>
      </c>
      <c r="P201" s="60">
        <v>12.5</v>
      </c>
      <c r="Q201" s="60">
        <v>12.52</v>
      </c>
      <c r="R201" s="60">
        <v>12.71</v>
      </c>
      <c r="S201" s="60">
        <v>12.73</v>
      </c>
      <c r="T201" s="60">
        <v>12.97</v>
      </c>
      <c r="U201" s="60">
        <v>12.89</v>
      </c>
      <c r="V201" s="60">
        <v>12.95</v>
      </c>
      <c r="W201" s="60">
        <v>14.03</v>
      </c>
      <c r="X201" s="60">
        <v>14.25</v>
      </c>
      <c r="Y201" s="60">
        <v>14.36</v>
      </c>
      <c r="Z201" s="60">
        <v>16.670000000000002</v>
      </c>
      <c r="AA201" s="60">
        <v>17.22</v>
      </c>
      <c r="AB201" s="60">
        <v>17.239999999999998</v>
      </c>
      <c r="AC201" s="60">
        <v>18.46</v>
      </c>
    </row>
    <row r="202" spans="1:29" s="60" customFormat="1" x14ac:dyDescent="0.25">
      <c r="A202" s="52" t="s">
        <v>153</v>
      </c>
      <c r="B202" s="52"/>
      <c r="C202" s="52"/>
      <c r="D202" s="60">
        <v>0</v>
      </c>
      <c r="E202" s="60">
        <v>0</v>
      </c>
      <c r="F202" s="60">
        <v>0</v>
      </c>
      <c r="G202" s="60">
        <v>0</v>
      </c>
      <c r="H202" s="60">
        <v>0</v>
      </c>
      <c r="I202" s="60">
        <v>0</v>
      </c>
      <c r="J202" s="60">
        <v>0</v>
      </c>
      <c r="K202" s="60">
        <v>0</v>
      </c>
      <c r="L202" s="60">
        <v>0</v>
      </c>
      <c r="M202" s="60">
        <v>0</v>
      </c>
      <c r="N202" s="60">
        <v>0</v>
      </c>
      <c r="O202" s="60">
        <v>0</v>
      </c>
      <c r="P202" s="60">
        <v>0</v>
      </c>
      <c r="Q202" s="60">
        <v>0</v>
      </c>
      <c r="R202" s="60">
        <v>0</v>
      </c>
      <c r="S202" s="60">
        <v>0</v>
      </c>
      <c r="T202" s="60">
        <v>0</v>
      </c>
      <c r="U202" s="60">
        <v>0</v>
      </c>
      <c r="V202" s="60">
        <v>0</v>
      </c>
      <c r="W202" s="60">
        <v>0</v>
      </c>
      <c r="X202" s="60">
        <v>0</v>
      </c>
      <c r="Y202" s="60">
        <v>0</v>
      </c>
      <c r="Z202" s="60">
        <v>0</v>
      </c>
      <c r="AA202" s="60">
        <v>0</v>
      </c>
      <c r="AB202" s="60">
        <v>0</v>
      </c>
      <c r="AC202" s="60">
        <v>0</v>
      </c>
    </row>
    <row r="203" spans="1:29" s="60" customFormat="1" x14ac:dyDescent="0.25">
      <c r="A203" s="52" t="s">
        <v>154</v>
      </c>
      <c r="B203" s="52"/>
      <c r="C203" s="52"/>
      <c r="D203" s="60">
        <v>0</v>
      </c>
      <c r="E203" s="60">
        <v>0</v>
      </c>
      <c r="F203" s="60">
        <v>0</v>
      </c>
      <c r="G203" s="60">
        <v>0</v>
      </c>
      <c r="H203" s="60">
        <v>0</v>
      </c>
      <c r="I203" s="60">
        <v>0</v>
      </c>
      <c r="J203" s="60">
        <v>0</v>
      </c>
      <c r="K203" s="60">
        <v>0</v>
      </c>
      <c r="L203" s="60">
        <v>0</v>
      </c>
      <c r="M203" s="60">
        <v>0</v>
      </c>
      <c r="N203" s="60">
        <v>0</v>
      </c>
      <c r="O203" s="60">
        <v>0</v>
      </c>
      <c r="P203" s="60">
        <v>0</v>
      </c>
      <c r="Q203" s="60">
        <v>0</v>
      </c>
      <c r="R203" s="60">
        <v>0</v>
      </c>
      <c r="S203" s="60">
        <v>0</v>
      </c>
      <c r="T203" s="60">
        <v>0</v>
      </c>
      <c r="U203" s="60">
        <v>0</v>
      </c>
      <c r="V203" s="60">
        <v>0</v>
      </c>
      <c r="W203" s="60">
        <v>0</v>
      </c>
      <c r="X203" s="60">
        <v>0</v>
      </c>
      <c r="Y203" s="60">
        <v>0</v>
      </c>
      <c r="Z203" s="60">
        <v>0</v>
      </c>
      <c r="AA203" s="60">
        <v>0</v>
      </c>
      <c r="AB203" s="60">
        <v>0</v>
      </c>
      <c r="AC203" s="60">
        <v>0</v>
      </c>
    </row>
    <row r="204" spans="1:29" s="60" customFormat="1" x14ac:dyDescent="0.25">
      <c r="A204" s="52" t="s">
        <v>155</v>
      </c>
      <c r="B204" s="52"/>
      <c r="C204" s="52"/>
      <c r="D204" s="60">
        <v>0</v>
      </c>
      <c r="E204" s="60">
        <v>0</v>
      </c>
      <c r="F204" s="60">
        <v>0</v>
      </c>
      <c r="G204" s="60">
        <v>0</v>
      </c>
      <c r="H204" s="60">
        <v>0</v>
      </c>
      <c r="I204" s="60">
        <v>0</v>
      </c>
      <c r="J204" s="60">
        <v>0</v>
      </c>
      <c r="K204" s="60">
        <v>0</v>
      </c>
      <c r="L204" s="60">
        <v>0</v>
      </c>
      <c r="M204" s="60">
        <v>0</v>
      </c>
      <c r="N204" s="60">
        <v>0</v>
      </c>
      <c r="O204" s="60">
        <v>0</v>
      </c>
      <c r="P204" s="60">
        <v>0</v>
      </c>
      <c r="Q204" s="60">
        <v>0</v>
      </c>
      <c r="R204" s="60">
        <v>0</v>
      </c>
      <c r="S204" s="60">
        <v>0</v>
      </c>
      <c r="T204" s="60">
        <v>0</v>
      </c>
      <c r="U204" s="60">
        <v>0</v>
      </c>
      <c r="V204" s="60">
        <v>0</v>
      </c>
      <c r="W204" s="60">
        <v>0</v>
      </c>
      <c r="X204" s="60">
        <v>0</v>
      </c>
      <c r="Y204" s="60">
        <v>0</v>
      </c>
      <c r="Z204" s="60">
        <v>0</v>
      </c>
      <c r="AA204" s="60">
        <v>0</v>
      </c>
      <c r="AB204" s="60">
        <v>0</v>
      </c>
      <c r="AC204" s="60">
        <v>0</v>
      </c>
    </row>
    <row r="205" spans="1:29" s="60" customFormat="1" x14ac:dyDescent="0.25">
      <c r="A205" s="52" t="s">
        <v>156</v>
      </c>
      <c r="B205" s="52"/>
      <c r="C205" s="52"/>
      <c r="D205" s="60">
        <v>0</v>
      </c>
      <c r="E205" s="60">
        <v>0</v>
      </c>
      <c r="F205" s="60">
        <v>0</v>
      </c>
      <c r="G205" s="60">
        <v>0</v>
      </c>
      <c r="H205" s="60">
        <v>0</v>
      </c>
      <c r="I205" s="60">
        <v>0</v>
      </c>
      <c r="J205" s="60">
        <v>0</v>
      </c>
      <c r="K205" s="60">
        <v>0</v>
      </c>
      <c r="L205" s="60">
        <v>0</v>
      </c>
      <c r="M205" s="60">
        <v>0</v>
      </c>
      <c r="N205" s="60">
        <v>0</v>
      </c>
      <c r="O205" s="60">
        <v>0</v>
      </c>
      <c r="P205" s="60">
        <v>0</v>
      </c>
      <c r="Q205" s="60">
        <v>0</v>
      </c>
      <c r="R205" s="60">
        <v>0</v>
      </c>
      <c r="S205" s="60">
        <v>0</v>
      </c>
      <c r="T205" s="60">
        <v>0</v>
      </c>
      <c r="U205" s="60">
        <v>0</v>
      </c>
      <c r="V205" s="60">
        <v>0</v>
      </c>
      <c r="W205" s="60">
        <v>0</v>
      </c>
      <c r="X205" s="60">
        <v>0</v>
      </c>
      <c r="Y205" s="60">
        <v>0</v>
      </c>
      <c r="Z205" s="60">
        <v>0</v>
      </c>
      <c r="AA205" s="60">
        <v>0</v>
      </c>
      <c r="AB205" s="60">
        <v>0</v>
      </c>
      <c r="AC205" s="60">
        <v>0</v>
      </c>
    </row>
    <row r="206" spans="1:29" s="60" customFormat="1" x14ac:dyDescent="0.25">
      <c r="A206" s="52" t="s">
        <v>157</v>
      </c>
      <c r="B206" s="52"/>
      <c r="C206" s="52"/>
      <c r="D206" s="60">
        <v>24.94</v>
      </c>
      <c r="E206" s="60">
        <v>24.84</v>
      </c>
      <c r="F206" s="60">
        <v>25.16</v>
      </c>
      <c r="G206" s="60">
        <v>25.34</v>
      </c>
      <c r="H206" s="60">
        <v>24.33</v>
      </c>
      <c r="I206" s="60">
        <v>24.47</v>
      </c>
      <c r="J206" s="60">
        <v>25.22</v>
      </c>
      <c r="K206" s="60">
        <v>24.27</v>
      </c>
      <c r="L206" s="60">
        <v>24.8</v>
      </c>
      <c r="M206" s="60">
        <v>23.95</v>
      </c>
      <c r="N206" s="60">
        <v>24.46</v>
      </c>
      <c r="O206" s="60">
        <v>24.53</v>
      </c>
      <c r="P206" s="60">
        <v>24.34</v>
      </c>
      <c r="Q206" s="60">
        <v>24.09</v>
      </c>
      <c r="R206" s="60">
        <v>24.22</v>
      </c>
      <c r="S206" s="60">
        <v>23.85</v>
      </c>
      <c r="T206" s="60">
        <v>23.97</v>
      </c>
      <c r="U206" s="60">
        <v>23.79</v>
      </c>
      <c r="V206" s="60">
        <v>24.16</v>
      </c>
      <c r="W206" s="60">
        <v>23.45</v>
      </c>
      <c r="X206" s="60">
        <v>23.86</v>
      </c>
      <c r="Y206" s="60">
        <v>24.02</v>
      </c>
      <c r="Z206" s="60">
        <v>22.64</v>
      </c>
      <c r="AA206" s="60">
        <v>22.71</v>
      </c>
      <c r="AB206" s="60">
        <v>22.91</v>
      </c>
      <c r="AC206" s="60">
        <v>22.31</v>
      </c>
    </row>
    <row r="207" spans="1:29" s="60" customFormat="1" x14ac:dyDescent="0.25">
      <c r="A207" s="52" t="s">
        <v>158</v>
      </c>
      <c r="B207" s="52"/>
      <c r="C207" s="52"/>
      <c r="D207" s="60">
        <v>1.41</v>
      </c>
      <c r="E207" s="60">
        <v>1.43</v>
      </c>
      <c r="F207" s="60">
        <v>1.8900000000000001</v>
      </c>
      <c r="G207" s="60">
        <v>1.77</v>
      </c>
      <c r="H207" s="60">
        <v>1.56</v>
      </c>
      <c r="I207" s="60">
        <v>1.44</v>
      </c>
      <c r="J207" s="60">
        <v>1.59</v>
      </c>
      <c r="K207" s="60">
        <v>1.3</v>
      </c>
      <c r="L207" s="60">
        <v>1.31</v>
      </c>
      <c r="M207" s="60">
        <v>1.27</v>
      </c>
      <c r="N207" s="60">
        <v>1.1399999999999999</v>
      </c>
      <c r="O207" s="60">
        <v>0.85</v>
      </c>
      <c r="P207" s="60">
        <v>0.92</v>
      </c>
      <c r="Q207" s="60">
        <v>0.83</v>
      </c>
      <c r="R207" s="60">
        <v>0.87</v>
      </c>
      <c r="S207" s="60">
        <v>0.76</v>
      </c>
      <c r="T207" s="60">
        <v>0.93</v>
      </c>
      <c r="U207" s="60">
        <v>1.06</v>
      </c>
      <c r="V207" s="60">
        <v>1.1399999999999999</v>
      </c>
      <c r="W207" s="60">
        <v>1.1000000000000001</v>
      </c>
      <c r="X207" s="60">
        <v>0.92</v>
      </c>
      <c r="Y207" s="60">
        <v>1.1499999999999999</v>
      </c>
      <c r="Z207" s="60">
        <v>0.82</v>
      </c>
      <c r="AA207" s="60">
        <v>0.7</v>
      </c>
      <c r="AB207" s="60">
        <v>0.87</v>
      </c>
      <c r="AC207" s="60">
        <v>0.79</v>
      </c>
    </row>
    <row r="208" spans="1:29" s="60" customFormat="1" x14ac:dyDescent="0.25">
      <c r="A208" s="52" t="s">
        <v>159</v>
      </c>
      <c r="B208" s="52"/>
      <c r="C208" s="52"/>
      <c r="D208" s="60">
        <v>10.46</v>
      </c>
      <c r="E208" s="60">
        <v>10.46</v>
      </c>
      <c r="F208" s="60">
        <v>10.72</v>
      </c>
      <c r="G208" s="60">
        <v>10.72</v>
      </c>
      <c r="H208" s="60">
        <v>10.72</v>
      </c>
      <c r="I208" s="60">
        <v>10.72</v>
      </c>
      <c r="J208" s="60">
        <v>10.19</v>
      </c>
      <c r="K208" s="60">
        <v>10.19</v>
      </c>
      <c r="L208" s="60">
        <v>10.19</v>
      </c>
      <c r="M208" s="60">
        <v>10.19</v>
      </c>
      <c r="N208" s="60">
        <v>11.02</v>
      </c>
      <c r="O208" s="60">
        <v>11.99</v>
      </c>
      <c r="P208" s="60">
        <v>12.15</v>
      </c>
      <c r="Q208" s="60">
        <v>12.95</v>
      </c>
      <c r="R208" s="60">
        <v>12.95</v>
      </c>
      <c r="S208" s="60">
        <v>12.95</v>
      </c>
      <c r="T208" s="60">
        <v>12.95</v>
      </c>
      <c r="U208" s="60">
        <v>12.95</v>
      </c>
      <c r="V208" s="60">
        <v>12.95</v>
      </c>
      <c r="W208" s="60">
        <v>12.95</v>
      </c>
      <c r="X208" s="60">
        <v>12.95</v>
      </c>
      <c r="Y208" s="60">
        <v>12.95</v>
      </c>
      <c r="Z208" s="60">
        <v>12.95</v>
      </c>
      <c r="AA208" s="60">
        <v>12.95</v>
      </c>
      <c r="AB208" s="60">
        <v>12.95</v>
      </c>
      <c r="AC208" s="60">
        <v>12.95</v>
      </c>
    </row>
    <row r="209" spans="28:29" x14ac:dyDescent="0.25">
      <c r="AC209" s="49">
        <f>SUM(AC199:AC208)</f>
        <v>70.559999999999988</v>
      </c>
    </row>
    <row r="211" spans="28:29" x14ac:dyDescent="0.25">
      <c r="AC211" s="84"/>
    </row>
    <row r="212" spans="28:29" x14ac:dyDescent="0.25">
      <c r="AC212" s="85"/>
    </row>
    <row r="213" spans="28:29" x14ac:dyDescent="0.25">
      <c r="AC213" s="10"/>
    </row>
    <row r="217" spans="28:29" x14ac:dyDescent="0.25">
      <c r="AB217" s="10"/>
    </row>
    <row r="231" spans="1:1" s="60" customFormat="1" x14ac:dyDescent="0.25">
      <c r="A231" s="52"/>
    </row>
    <row r="232" spans="1:1" s="60" customFormat="1" x14ac:dyDescent="0.25">
      <c r="A232" s="52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BA6319-6D35-436C-99D0-9ED85BA39F5A}">
  <sheetPr codeName="Sheet10"/>
  <dimension ref="A1:AQ232"/>
  <sheetViews>
    <sheetView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C7" sqref="AC7:AC14"/>
    </sheetView>
  </sheetViews>
  <sheetFormatPr defaultRowHeight="15" x14ac:dyDescent="0.25"/>
  <cols>
    <col min="1" max="1" width="27.28515625" customWidth="1"/>
    <col min="2" max="39" width="10.28515625" bestFit="1" customWidth="1"/>
  </cols>
  <sheetData>
    <row r="1" spans="1:39" ht="18.75" x14ac:dyDescent="0.3">
      <c r="A1" s="51" t="s">
        <v>3</v>
      </c>
    </row>
    <row r="2" spans="1:39" x14ac:dyDescent="0.25">
      <c r="B2" s="3"/>
    </row>
    <row r="3" spans="1:39" x14ac:dyDescent="0.25">
      <c r="A3" s="48" t="s">
        <v>9</v>
      </c>
      <c r="B3" s="3"/>
    </row>
    <row r="4" spans="1:39" x14ac:dyDescent="0.25">
      <c r="A4" t="s">
        <v>98</v>
      </c>
      <c r="B4" t="s">
        <v>6</v>
      </c>
    </row>
    <row r="5" spans="1:39" x14ac:dyDescent="0.25">
      <c r="A5" t="s">
        <v>99</v>
      </c>
      <c r="B5" t="s">
        <v>100</v>
      </c>
    </row>
    <row r="6" spans="1:39" x14ac:dyDescent="0.25">
      <c r="A6" s="1" t="s">
        <v>101</v>
      </c>
      <c r="B6" s="1">
        <v>2023</v>
      </c>
      <c r="C6" s="1">
        <v>2024</v>
      </c>
      <c r="D6" s="1">
        <v>2025</v>
      </c>
      <c r="E6" s="1">
        <v>2026</v>
      </c>
      <c r="F6" s="1">
        <v>2027</v>
      </c>
      <c r="G6" s="1">
        <v>2028</v>
      </c>
      <c r="H6" s="1">
        <v>2029</v>
      </c>
      <c r="I6" s="1">
        <v>2030</v>
      </c>
      <c r="J6" s="1">
        <v>2031</v>
      </c>
      <c r="K6" s="1">
        <v>2032</v>
      </c>
      <c r="L6" s="1">
        <v>2033</v>
      </c>
      <c r="M6" s="1">
        <v>2034</v>
      </c>
      <c r="N6" s="1">
        <v>2035</v>
      </c>
      <c r="O6" s="1">
        <v>2036</v>
      </c>
      <c r="P6" s="1">
        <v>2037</v>
      </c>
      <c r="Q6" s="1">
        <v>2038</v>
      </c>
      <c r="R6" s="1">
        <v>2039</v>
      </c>
      <c r="S6" s="1">
        <v>2040</v>
      </c>
      <c r="T6" s="1">
        <v>2041</v>
      </c>
      <c r="U6" s="1">
        <v>2042</v>
      </c>
      <c r="V6" s="1">
        <v>2043</v>
      </c>
      <c r="W6" s="1">
        <v>2044</v>
      </c>
      <c r="X6" s="1">
        <v>2045</v>
      </c>
      <c r="Y6" s="1">
        <v>2046</v>
      </c>
      <c r="Z6" s="1">
        <v>2047</v>
      </c>
      <c r="AA6" s="1">
        <v>2048</v>
      </c>
      <c r="AB6" s="1">
        <v>2049</v>
      </c>
      <c r="AC6" s="1">
        <v>2050</v>
      </c>
      <c r="AD6" s="1">
        <v>2051</v>
      </c>
      <c r="AE6" s="1">
        <v>2052</v>
      </c>
      <c r="AF6" s="1">
        <v>2053</v>
      </c>
      <c r="AG6" s="1">
        <v>2054</v>
      </c>
      <c r="AH6" s="1">
        <v>2055</v>
      </c>
      <c r="AI6" s="1">
        <v>2056</v>
      </c>
      <c r="AJ6" s="1">
        <v>2057</v>
      </c>
      <c r="AK6" s="1">
        <v>2058</v>
      </c>
      <c r="AL6" s="1">
        <v>2059</v>
      </c>
      <c r="AM6" s="1">
        <v>2060</v>
      </c>
    </row>
    <row r="7" spans="1:39" s="49" customFormat="1" x14ac:dyDescent="0.25">
      <c r="A7" s="49" t="s">
        <v>102</v>
      </c>
      <c r="B7" s="50">
        <v>35.077854013073861</v>
      </c>
      <c r="C7" s="50">
        <v>33.087743244666868</v>
      </c>
      <c r="D7" s="50">
        <v>34.311142219676682</v>
      </c>
      <c r="E7" s="50">
        <v>34.223647984529663</v>
      </c>
      <c r="F7" s="50">
        <v>26.2489697468529</v>
      </c>
      <c r="G7" s="50">
        <v>25.833636918478287</v>
      </c>
      <c r="H7" s="50">
        <v>25.15469206870754</v>
      </c>
      <c r="I7" s="50">
        <v>24.105022566729428</v>
      </c>
      <c r="J7" s="50">
        <v>22.620810456088009</v>
      </c>
      <c r="K7" s="50">
        <v>20.695704525385313</v>
      </c>
      <c r="L7" s="50">
        <v>18.46371387685468</v>
      </c>
      <c r="M7" s="50">
        <v>16.139579722093721</v>
      </c>
      <c r="N7" s="50">
        <v>6.4831726020948981</v>
      </c>
      <c r="O7" s="50">
        <v>4.720605567930078</v>
      </c>
      <c r="P7" s="50">
        <v>3.3915738701471527</v>
      </c>
      <c r="Q7" s="50">
        <v>2.4552704351950561</v>
      </c>
      <c r="R7" s="50">
        <v>1.8276235341262386</v>
      </c>
      <c r="S7" s="50">
        <v>1.4237436464049376</v>
      </c>
      <c r="T7" s="50">
        <v>1.1706359874681556</v>
      </c>
      <c r="U7" s="50">
        <v>1.0153442234855288</v>
      </c>
      <c r="V7" s="50">
        <v>0.92241045528520449</v>
      </c>
      <c r="W7" s="50">
        <v>0.86852833977141697</v>
      </c>
      <c r="X7" s="50">
        <v>0.83876429220128246</v>
      </c>
      <c r="Y7" s="50">
        <v>0.82387794349332077</v>
      </c>
      <c r="Z7" s="50">
        <v>0.81841865799717739</v>
      </c>
      <c r="AA7" s="50">
        <v>0.81872886645253706</v>
      </c>
      <c r="AB7" s="50">
        <v>0.8224076496235726</v>
      </c>
      <c r="AC7" s="93">
        <v>0.82816766098900574</v>
      </c>
      <c r="AD7" s="50">
        <v>0.83528145467149617</v>
      </c>
      <c r="AE7" s="50">
        <v>0.84326141880120864</v>
      </c>
      <c r="AF7" s="50">
        <v>0.85181015652367709</v>
      </c>
      <c r="AG7" s="50">
        <v>0.8607466807370987</v>
      </c>
      <c r="AH7" s="50">
        <v>0.86996101367174572</v>
      </c>
      <c r="AI7" s="50">
        <v>0.87938648382466866</v>
      </c>
      <c r="AJ7" s="50">
        <v>0.88898284551498319</v>
      </c>
      <c r="AK7" s="50">
        <v>0.89872598149195937</v>
      </c>
      <c r="AL7" s="50">
        <v>0.90860162409194323</v>
      </c>
      <c r="AM7" s="50">
        <v>0.9186015248683046</v>
      </c>
    </row>
    <row r="8" spans="1:39" s="49" customFormat="1" x14ac:dyDescent="0.25">
      <c r="A8" s="49" t="s">
        <v>103</v>
      </c>
      <c r="B8" s="50">
        <v>104.51571775977392</v>
      </c>
      <c r="C8" s="50">
        <v>80.660691779558249</v>
      </c>
      <c r="D8" s="50">
        <v>81.74127040713654</v>
      </c>
      <c r="E8" s="50">
        <v>75.153666320774704</v>
      </c>
      <c r="F8" s="50">
        <v>44.598833409444246</v>
      </c>
      <c r="G8" s="50">
        <v>43.79978310843309</v>
      </c>
      <c r="H8" s="50">
        <v>42.260193641312505</v>
      </c>
      <c r="I8" s="50">
        <v>39.635299989536932</v>
      </c>
      <c r="J8" s="50">
        <v>35.736211339975043</v>
      </c>
      <c r="K8" s="50">
        <v>30.773170771707001</v>
      </c>
      <c r="L8" s="50">
        <v>25.374012348705939</v>
      </c>
      <c r="M8" s="50">
        <v>20.136847759506029</v>
      </c>
      <c r="N8" s="50">
        <v>15.488976975291916</v>
      </c>
      <c r="O8" s="50">
        <v>11.695430946715254</v>
      </c>
      <c r="P8" s="50">
        <v>8.7974973405209571</v>
      </c>
      <c r="Q8" s="50">
        <v>6.7083839570758794</v>
      </c>
      <c r="R8" s="50">
        <v>5.2685244513076714</v>
      </c>
      <c r="S8" s="50">
        <v>4.3080287602194032</v>
      </c>
      <c r="T8" s="50">
        <v>3.678989520301315</v>
      </c>
      <c r="U8" s="50">
        <v>3.2712532725939898</v>
      </c>
      <c r="V8" s="50">
        <v>3.0077650352159062</v>
      </c>
      <c r="W8" s="50">
        <v>2.8376055831473299</v>
      </c>
      <c r="X8" s="50">
        <v>2.7281060951069813</v>
      </c>
      <c r="Y8" s="50">
        <v>2.6581153794154209</v>
      </c>
      <c r="Z8" s="50">
        <v>2.61438893786534</v>
      </c>
      <c r="AA8" s="50">
        <v>2.5881282196696476</v>
      </c>
      <c r="AB8" s="50">
        <v>2.5732464718919381</v>
      </c>
      <c r="AC8" s="93">
        <v>2.565873708846075</v>
      </c>
      <c r="AD8" s="50">
        <v>2.5632862845972419</v>
      </c>
      <c r="AE8" s="50">
        <v>2.5637555459898329</v>
      </c>
      <c r="AF8" s="50">
        <v>2.5661675886777093</v>
      </c>
      <c r="AG8" s="50">
        <v>2.5698160230623879</v>
      </c>
      <c r="AH8" s="50">
        <v>2.574256635767298</v>
      </c>
      <c r="AI8" s="50">
        <v>2.5792116358636936</v>
      </c>
      <c r="AJ8" s="50">
        <v>2.5845079505871844</v>
      </c>
      <c r="AK8" s="50">
        <v>2.5900380392187148</v>
      </c>
      <c r="AL8" s="50">
        <v>2.5957352354493421</v>
      </c>
      <c r="AM8" s="50">
        <v>2.6015583189087228</v>
      </c>
    </row>
    <row r="9" spans="1:39" s="49" customFormat="1" x14ac:dyDescent="0.25">
      <c r="A9" s="49" t="s">
        <v>104</v>
      </c>
      <c r="B9" s="50">
        <v>7.8128853369990399</v>
      </c>
      <c r="C9" s="50">
        <v>7.8825522239057575</v>
      </c>
      <c r="D9" s="50">
        <v>8.0260728572303286</v>
      </c>
      <c r="E9" s="50">
        <v>8.2258801001826818</v>
      </c>
      <c r="F9" s="50">
        <v>8.3953216924339991</v>
      </c>
      <c r="G9" s="50">
        <v>8.5412811446685701</v>
      </c>
      <c r="H9" s="50">
        <v>8.6795955529367959</v>
      </c>
      <c r="I9" s="50">
        <v>8.8088726621560589</v>
      </c>
      <c r="J9" s="50">
        <v>8.930518981658734</v>
      </c>
      <c r="K9" s="50">
        <v>9.0486317938644891</v>
      </c>
      <c r="L9" s="50">
        <v>9.1647143257283989</v>
      </c>
      <c r="M9" s="50">
        <v>9.2775597319900829</v>
      </c>
      <c r="N9" s="50">
        <v>9.3852510981451847</v>
      </c>
      <c r="O9" s="50">
        <v>9.5099778133242321</v>
      </c>
      <c r="P9" s="50">
        <v>9.6378822077462267</v>
      </c>
      <c r="Q9" s="50">
        <v>9.7688602958548145</v>
      </c>
      <c r="R9" s="50">
        <v>9.8962259211288401</v>
      </c>
      <c r="S9" s="50">
        <v>10.032506340144856</v>
      </c>
      <c r="T9" s="50">
        <v>10.185998977375382</v>
      </c>
      <c r="U9" s="50">
        <v>10.355166215415087</v>
      </c>
      <c r="V9" s="50">
        <v>10.543510731092487</v>
      </c>
      <c r="W9" s="50">
        <v>10.751039489018112</v>
      </c>
      <c r="X9" s="50">
        <v>10.966698191817622</v>
      </c>
      <c r="Y9" s="50">
        <v>11.182763212816976</v>
      </c>
      <c r="Z9" s="50">
        <v>11.390368536513689</v>
      </c>
      <c r="AA9" s="50">
        <v>11.589003784017782</v>
      </c>
      <c r="AB9" s="50">
        <v>11.766404851950252</v>
      </c>
      <c r="AC9" s="93">
        <v>11.927058978587628</v>
      </c>
      <c r="AD9" s="50">
        <v>12.070819002673472</v>
      </c>
      <c r="AE9" s="50">
        <v>12.209541509497823</v>
      </c>
      <c r="AF9" s="50">
        <v>12.345736076890555</v>
      </c>
      <c r="AG9" s="50">
        <v>12.481029991687285</v>
      </c>
      <c r="AH9" s="50">
        <v>12.616507813126722</v>
      </c>
      <c r="AI9" s="50">
        <v>12.752826997443416</v>
      </c>
      <c r="AJ9" s="50">
        <v>12.890416792000726</v>
      </c>
      <c r="AK9" s="50">
        <v>13.029553000430377</v>
      </c>
      <c r="AL9" s="50">
        <v>13.170417431173252</v>
      </c>
      <c r="AM9" s="50">
        <v>13.313125639513878</v>
      </c>
    </row>
    <row r="10" spans="1:39" s="49" customFormat="1" x14ac:dyDescent="0.25">
      <c r="A10" s="49" t="s">
        <v>105</v>
      </c>
      <c r="B10" s="50">
        <v>30.810859577339347</v>
      </c>
      <c r="C10" s="50">
        <v>31.373905708816512</v>
      </c>
      <c r="D10" s="50">
        <v>32.189665943859929</v>
      </c>
      <c r="E10" s="50">
        <v>33.097057995723461</v>
      </c>
      <c r="F10" s="50">
        <v>33.8706855506504</v>
      </c>
      <c r="G10" s="50">
        <v>34.609502374823805</v>
      </c>
      <c r="H10" s="50">
        <v>35.432474048339309</v>
      </c>
      <c r="I10" s="50">
        <v>36.400298283670452</v>
      </c>
      <c r="J10" s="50">
        <v>37.56667148995075</v>
      </c>
      <c r="K10" s="50">
        <v>38.940298482060889</v>
      </c>
      <c r="L10" s="50">
        <v>40.435199006870867</v>
      </c>
      <c r="M10" s="50">
        <v>41.874483011184743</v>
      </c>
      <c r="N10" s="50">
        <v>43.067834292507698</v>
      </c>
      <c r="O10" s="50">
        <v>44.056773987005919</v>
      </c>
      <c r="P10" s="50">
        <v>44.775031718152405</v>
      </c>
      <c r="Q10" s="50">
        <v>45.299122460566089</v>
      </c>
      <c r="R10" s="50">
        <v>45.676584681110647</v>
      </c>
      <c r="S10" s="50">
        <v>46.029746193251526</v>
      </c>
      <c r="T10" s="50">
        <v>46.409652321306083</v>
      </c>
      <c r="U10" s="50">
        <v>46.815178279537818</v>
      </c>
      <c r="V10" s="50">
        <v>47.253449591372316</v>
      </c>
      <c r="W10" s="50">
        <v>47.733472698585935</v>
      </c>
      <c r="X10" s="50">
        <v>48.252312371532163</v>
      </c>
      <c r="Y10" s="50">
        <v>48.804038485825735</v>
      </c>
      <c r="Z10" s="50">
        <v>49.393099923100557</v>
      </c>
      <c r="AA10" s="50">
        <v>50.035448562622619</v>
      </c>
      <c r="AB10" s="50">
        <v>50.66496363761177</v>
      </c>
      <c r="AC10" s="93">
        <v>51.278182094390125</v>
      </c>
      <c r="AD10" s="50">
        <v>51.922233233140041</v>
      </c>
      <c r="AE10" s="50">
        <v>52.577367432212533</v>
      </c>
      <c r="AF10" s="50">
        <v>53.243383878773635</v>
      </c>
      <c r="AG10" s="50">
        <v>53.920211289681575</v>
      </c>
      <c r="AH10" s="50">
        <v>54.607863301316115</v>
      </c>
      <c r="AI10" s="50">
        <v>55.306408282083879</v>
      </c>
      <c r="AJ10" s="50">
        <v>56.015950461327435</v>
      </c>
      <c r="AK10" s="50">
        <v>56.736617543923202</v>
      </c>
      <c r="AL10" s="50">
        <v>57.468552889754854</v>
      </c>
      <c r="AM10" s="50">
        <v>58.211910557900538</v>
      </c>
    </row>
    <row r="11" spans="1:39" s="49" customFormat="1" x14ac:dyDescent="0.25">
      <c r="A11" s="49" t="s">
        <v>106</v>
      </c>
      <c r="B11" s="50">
        <v>139.39848347148993</v>
      </c>
      <c r="C11" s="50">
        <v>139.48656742355863</v>
      </c>
      <c r="D11" s="50">
        <v>143.79254353664379</v>
      </c>
      <c r="E11" s="50">
        <v>146.07711962078847</v>
      </c>
      <c r="F11" s="50">
        <v>150.48495196729908</v>
      </c>
      <c r="G11" s="50">
        <v>154.76626459376658</v>
      </c>
      <c r="H11" s="50">
        <v>159.87900769727921</v>
      </c>
      <c r="I11" s="50">
        <v>168.01392981880321</v>
      </c>
      <c r="J11" s="50">
        <v>175.42369484953761</v>
      </c>
      <c r="K11" s="50">
        <v>183.95680021225266</v>
      </c>
      <c r="L11" s="50">
        <v>192.33993494457567</v>
      </c>
      <c r="M11" s="50">
        <v>201.86811010356095</v>
      </c>
      <c r="N11" s="50">
        <v>215.03325600419117</v>
      </c>
      <c r="O11" s="50">
        <v>223.13056499434671</v>
      </c>
      <c r="P11" s="50">
        <v>230.70025666918002</v>
      </c>
      <c r="Q11" s="50">
        <v>237.70023116460717</v>
      </c>
      <c r="R11" s="50">
        <v>244.13503454562809</v>
      </c>
      <c r="S11" s="50">
        <v>250.19608502503849</v>
      </c>
      <c r="T11" s="50">
        <v>257.12693633656113</v>
      </c>
      <c r="U11" s="50">
        <v>262.91440547274516</v>
      </c>
      <c r="V11" s="50">
        <v>268.43285398776345</v>
      </c>
      <c r="W11" s="50">
        <v>273.60945474776065</v>
      </c>
      <c r="X11" s="50">
        <v>278.52186822998067</v>
      </c>
      <c r="Y11" s="50">
        <v>283.89917465072699</v>
      </c>
      <c r="Z11" s="50">
        <v>287.94002610714318</v>
      </c>
      <c r="AA11" s="50">
        <v>291.62778586101354</v>
      </c>
      <c r="AB11" s="50">
        <v>294.99883467134379</v>
      </c>
      <c r="AC11" s="93">
        <v>299.1067434101621</v>
      </c>
      <c r="AD11" s="50">
        <v>302.08266823520728</v>
      </c>
      <c r="AE11" s="50">
        <v>304.92138841987679</v>
      </c>
      <c r="AF11" s="50">
        <v>307.65958384146876</v>
      </c>
      <c r="AG11" s="50">
        <v>311.23454973875562</v>
      </c>
      <c r="AH11" s="50">
        <v>313.84110272373744</v>
      </c>
      <c r="AI11" s="50">
        <v>316.40819736616874</v>
      </c>
      <c r="AJ11" s="50">
        <v>318.94965343927333</v>
      </c>
      <c r="AK11" s="50">
        <v>322.39173301865947</v>
      </c>
      <c r="AL11" s="50">
        <v>324.91555838783137</v>
      </c>
      <c r="AM11" s="50">
        <v>327.44322268781684</v>
      </c>
    </row>
    <row r="12" spans="1:39" s="49" customFormat="1" x14ac:dyDescent="0.25">
      <c r="A12" s="49" t="s">
        <v>107</v>
      </c>
      <c r="B12" s="50">
        <v>296.73214136507249</v>
      </c>
      <c r="C12" s="50">
        <v>306.11833147882129</v>
      </c>
      <c r="D12" s="50">
        <v>304.88700005714747</v>
      </c>
      <c r="E12" s="50">
        <v>304.99903223083993</v>
      </c>
      <c r="F12" s="50">
        <v>304.29602713258549</v>
      </c>
      <c r="G12" s="50">
        <v>302.56562530920655</v>
      </c>
      <c r="H12" s="50">
        <v>299.89548720984754</v>
      </c>
      <c r="I12" s="50">
        <v>296.01738416173725</v>
      </c>
      <c r="J12" s="50">
        <v>290.47842894145401</v>
      </c>
      <c r="K12" s="50">
        <v>283.35945882082132</v>
      </c>
      <c r="L12" s="50">
        <v>274.55385108447865</v>
      </c>
      <c r="M12" s="50">
        <v>264.13701285729297</v>
      </c>
      <c r="N12" s="50">
        <v>252.29818217030731</v>
      </c>
      <c r="O12" s="50">
        <v>239.44407701193001</v>
      </c>
      <c r="P12" s="50">
        <v>225.74879984631207</v>
      </c>
      <c r="Q12" s="50">
        <v>211.25884131278349</v>
      </c>
      <c r="R12" s="50">
        <v>195.94372495238358</v>
      </c>
      <c r="S12" s="50">
        <v>179.8137839188436</v>
      </c>
      <c r="T12" s="50">
        <v>163.10459622861174</v>
      </c>
      <c r="U12" s="50">
        <v>146.29653263119604</v>
      </c>
      <c r="V12" s="50">
        <v>130.07616026408692</v>
      </c>
      <c r="W12" s="50">
        <v>115.2080002592412</v>
      </c>
      <c r="X12" s="50">
        <v>102.03730512846749</v>
      </c>
      <c r="Y12" s="50">
        <v>90.744485151975667</v>
      </c>
      <c r="Z12" s="50">
        <v>81.264785790722712</v>
      </c>
      <c r="AA12" s="50">
        <v>73.380557415294717</v>
      </c>
      <c r="AB12" s="50">
        <v>66.935505675432694</v>
      </c>
      <c r="AC12" s="93">
        <v>61.524430385826626</v>
      </c>
      <c r="AD12" s="50">
        <v>56.931898177611458</v>
      </c>
      <c r="AE12" s="50">
        <v>52.990393375527667</v>
      </c>
      <c r="AF12" s="50">
        <v>49.569158790277775</v>
      </c>
      <c r="AG12" s="50">
        <v>46.571276714911555</v>
      </c>
      <c r="AH12" s="50">
        <v>43.92487026060325</v>
      </c>
      <c r="AI12" s="50">
        <v>41.576037772290555</v>
      </c>
      <c r="AJ12" s="50">
        <v>39.483631687472524</v>
      </c>
      <c r="AK12" s="50">
        <v>37.615531597497487</v>
      </c>
      <c r="AL12" s="50">
        <v>35.94605070229111</v>
      </c>
      <c r="AM12" s="50">
        <v>34.454148601709278</v>
      </c>
    </row>
    <row r="13" spans="1:39" s="49" customFormat="1" x14ac:dyDescent="0.25">
      <c r="A13" s="49" t="s">
        <v>108</v>
      </c>
      <c r="B13" s="50">
        <v>0</v>
      </c>
      <c r="C13" s="50">
        <v>0</v>
      </c>
      <c r="D13" s="50">
        <v>0</v>
      </c>
      <c r="E13" s="50">
        <v>0</v>
      </c>
      <c r="F13" s="50">
        <v>3.7677819817601869E-2</v>
      </c>
      <c r="G13" s="50">
        <v>9.2062853390219981E-2</v>
      </c>
      <c r="H13" s="50">
        <v>0.16977356136417074</v>
      </c>
      <c r="I13" s="50">
        <v>0.27929237646083144</v>
      </c>
      <c r="J13" s="50">
        <v>0.71530533075954361</v>
      </c>
      <c r="K13" s="50">
        <v>1.3534705033614336</v>
      </c>
      <c r="L13" s="50">
        <v>2.2763940195950427</v>
      </c>
      <c r="M13" s="50">
        <v>3.5962864072076468</v>
      </c>
      <c r="N13" s="50">
        <v>5.4650121694372569</v>
      </c>
      <c r="O13" s="50">
        <v>8.0785957390147125</v>
      </c>
      <c r="P13" s="50">
        <v>11.673775962334449</v>
      </c>
      <c r="Q13" s="50">
        <v>16.489524896421837</v>
      </c>
      <c r="R13" s="50">
        <v>22.694586219602325</v>
      </c>
      <c r="S13" s="50">
        <v>30.284920304559016</v>
      </c>
      <c r="T13" s="50">
        <v>39.003740409492792</v>
      </c>
      <c r="U13" s="50">
        <v>48.314343657870594</v>
      </c>
      <c r="V13" s="50">
        <v>57.518399683591284</v>
      </c>
      <c r="W13" s="50">
        <v>65.971448964323855</v>
      </c>
      <c r="X13" s="50">
        <v>73.255680690851676</v>
      </c>
      <c r="Y13" s="50">
        <v>79.242216239733622</v>
      </c>
      <c r="Z13" s="50">
        <v>84.024292798787755</v>
      </c>
      <c r="AA13" s="50">
        <v>87.80811020132694</v>
      </c>
      <c r="AB13" s="50">
        <v>90.809201587593108</v>
      </c>
      <c r="AC13" s="93">
        <v>93.233909676565901</v>
      </c>
      <c r="AD13" s="50">
        <v>94.978198878903285</v>
      </c>
      <c r="AE13" s="50">
        <v>96.419883573900577</v>
      </c>
      <c r="AF13" s="50">
        <v>97.646554848404804</v>
      </c>
      <c r="AG13" s="50">
        <v>98.721212384140415</v>
      </c>
      <c r="AH13" s="50">
        <v>99.688554920771765</v>
      </c>
      <c r="AI13" s="50">
        <v>100.57997849644218</v>
      </c>
      <c r="AJ13" s="50">
        <v>101.41737418883322</v>
      </c>
      <c r="AK13" s="50">
        <v>102.21592711919504</v>
      </c>
      <c r="AL13" s="50">
        <v>102.98613504788484</v>
      </c>
      <c r="AM13" s="50">
        <v>103.73524153196618</v>
      </c>
    </row>
    <row r="14" spans="1:39" x14ac:dyDescent="0.25">
      <c r="AC14" s="49">
        <f>SUM(AC7:AC13)</f>
        <v>520.46436591536747</v>
      </c>
    </row>
    <row r="17" spans="29:29" x14ac:dyDescent="0.25">
      <c r="AC17" s="10"/>
    </row>
    <row r="18" spans="29:29" x14ac:dyDescent="0.25">
      <c r="AC18" s="10"/>
    </row>
    <row r="19" spans="29:29" x14ac:dyDescent="0.25">
      <c r="AC19" s="10"/>
    </row>
    <row r="33" spans="1:39" x14ac:dyDescent="0.25">
      <c r="A33" s="48" t="s">
        <v>15</v>
      </c>
      <c r="B33" s="3"/>
    </row>
    <row r="34" spans="1:39" x14ac:dyDescent="0.25">
      <c r="A34" t="s">
        <v>98</v>
      </c>
      <c r="B34" t="s">
        <v>12</v>
      </c>
    </row>
    <row r="35" spans="1:39" x14ac:dyDescent="0.25">
      <c r="A35" t="s">
        <v>99</v>
      </c>
      <c r="B35" t="s">
        <v>100</v>
      </c>
    </row>
    <row r="36" spans="1:39" x14ac:dyDescent="0.25">
      <c r="A36" s="1" t="s">
        <v>101</v>
      </c>
      <c r="B36" s="1">
        <v>2023</v>
      </c>
      <c r="C36" s="1">
        <v>2024</v>
      </c>
      <c r="D36" s="1">
        <v>2025</v>
      </c>
      <c r="E36" s="1">
        <v>2026</v>
      </c>
      <c r="F36" s="1">
        <v>2027</v>
      </c>
      <c r="G36" s="1">
        <v>2028</v>
      </c>
      <c r="H36" s="1">
        <v>2029</v>
      </c>
      <c r="I36" s="1">
        <v>2030</v>
      </c>
      <c r="J36" s="1">
        <v>2031</v>
      </c>
      <c r="K36" s="1">
        <v>2032</v>
      </c>
      <c r="L36" s="1">
        <v>2033</v>
      </c>
      <c r="M36" s="1">
        <v>2034</v>
      </c>
      <c r="N36" s="1">
        <v>2035</v>
      </c>
      <c r="O36" s="1">
        <v>2036</v>
      </c>
      <c r="P36" s="1">
        <v>2037</v>
      </c>
      <c r="Q36" s="1">
        <v>2038</v>
      </c>
      <c r="R36" s="1">
        <v>2039</v>
      </c>
      <c r="S36" s="1">
        <v>2040</v>
      </c>
      <c r="T36" s="1">
        <v>2041</v>
      </c>
      <c r="U36" s="1">
        <v>2042</v>
      </c>
      <c r="V36" s="1">
        <v>2043</v>
      </c>
      <c r="W36" s="1">
        <v>2044</v>
      </c>
      <c r="X36" s="1">
        <v>2045</v>
      </c>
      <c r="Y36" s="1">
        <v>2046</v>
      </c>
      <c r="Z36" s="1">
        <v>2047</v>
      </c>
      <c r="AA36" s="1">
        <v>2048</v>
      </c>
      <c r="AB36" s="1">
        <v>2049</v>
      </c>
      <c r="AC36" s="1">
        <v>2050</v>
      </c>
      <c r="AD36" s="1">
        <v>2051</v>
      </c>
      <c r="AE36" s="1">
        <v>2052</v>
      </c>
      <c r="AF36" s="1">
        <v>2053</v>
      </c>
      <c r="AG36" s="1">
        <v>2054</v>
      </c>
      <c r="AH36" s="1">
        <v>2055</v>
      </c>
      <c r="AI36" s="1">
        <v>2056</v>
      </c>
      <c r="AJ36" s="1">
        <v>2057</v>
      </c>
      <c r="AK36" s="1">
        <v>2058</v>
      </c>
      <c r="AL36" s="1">
        <v>2059</v>
      </c>
      <c r="AM36" s="1">
        <v>2060</v>
      </c>
    </row>
    <row r="37" spans="1:39" s="49" customFormat="1" x14ac:dyDescent="0.25">
      <c r="A37" s="49" t="s">
        <v>102</v>
      </c>
      <c r="B37" s="50">
        <v>14.866782962277608</v>
      </c>
      <c r="C37" s="50">
        <v>14.859363461616335</v>
      </c>
      <c r="D37" s="50">
        <v>15.182684804288638</v>
      </c>
      <c r="E37" s="50">
        <v>15.119855471295581</v>
      </c>
      <c r="F37" s="50">
        <v>14.964613196520226</v>
      </c>
      <c r="G37" s="50">
        <v>14.644392070197471</v>
      </c>
      <c r="H37" s="50">
        <v>14.117358958496125</v>
      </c>
      <c r="I37" s="50">
        <v>13.298038965559908</v>
      </c>
      <c r="J37" s="50">
        <v>12.133916897871947</v>
      </c>
      <c r="K37" s="50">
        <v>10.617088692792914</v>
      </c>
      <c r="L37" s="50">
        <v>8.8516731754854039</v>
      </c>
      <c r="M37" s="50">
        <v>7.0081546471368741</v>
      </c>
      <c r="N37" s="50">
        <v>5.3010460209060009</v>
      </c>
      <c r="O37" s="50">
        <v>3.8998374030974672</v>
      </c>
      <c r="P37" s="50">
        <v>2.8435466777427321</v>
      </c>
      <c r="Q37" s="50">
        <v>2.1000702048262183</v>
      </c>
      <c r="R37" s="50">
        <v>1.6023538631351253</v>
      </c>
      <c r="S37" s="50">
        <v>1.2829299966978041</v>
      </c>
      <c r="T37" s="50">
        <v>1.083500393629196</v>
      </c>
      <c r="U37" s="50">
        <v>0.96171144240991735</v>
      </c>
      <c r="V37" s="50">
        <v>0.8895069644973671</v>
      </c>
      <c r="W37" s="50">
        <v>0.84838134948080901</v>
      </c>
      <c r="X37" s="50">
        <v>0.8264240574001529</v>
      </c>
      <c r="Y37" s="50">
        <v>0.81632982035989277</v>
      </c>
      <c r="Z37" s="50">
        <v>0.81380477290012676</v>
      </c>
      <c r="AA37" s="50">
        <v>0.81590937593060187</v>
      </c>
      <c r="AB37" s="50">
        <v>0.82068398783625895</v>
      </c>
      <c r="AC37" s="93">
        <v>0.82711345231086109</v>
      </c>
      <c r="AD37" s="50">
        <v>0.83463644052068697</v>
      </c>
      <c r="AE37" s="50">
        <v>0.84286661290687759</v>
      </c>
      <c r="AF37" s="50">
        <v>0.85156839866132872</v>
      </c>
      <c r="AG37" s="50">
        <v>0.86059857776586068</v>
      </c>
      <c r="AH37" s="50">
        <v>0.86987024455078399</v>
      </c>
      <c r="AI37" s="50">
        <v>0.87933082882739644</v>
      </c>
      <c r="AJ37" s="50">
        <v>0.88894870555893302</v>
      </c>
      <c r="AK37" s="50">
        <v>0.89870502999744062</v>
      </c>
      <c r="AL37" s="50">
        <v>0.9085887605534646</v>
      </c>
      <c r="AM37" s="50">
        <v>0.91859362357398588</v>
      </c>
    </row>
    <row r="38" spans="1:39" s="49" customFormat="1" x14ac:dyDescent="0.25">
      <c r="A38" s="49" t="s">
        <v>103</v>
      </c>
      <c r="B38" s="50">
        <v>35.611627636069173</v>
      </c>
      <c r="C38" s="50">
        <v>35.720693150602884</v>
      </c>
      <c r="D38" s="50">
        <v>36.34374353692624</v>
      </c>
      <c r="E38" s="50">
        <v>36.410260262175619</v>
      </c>
      <c r="F38" s="50">
        <v>36.177927235653669</v>
      </c>
      <c r="G38" s="50">
        <v>35.497531141367482</v>
      </c>
      <c r="H38" s="50">
        <v>34.196572822100237</v>
      </c>
      <c r="I38" s="50">
        <v>31.989588034313421</v>
      </c>
      <c r="J38" s="50">
        <v>28.718797993828982</v>
      </c>
      <c r="K38" s="50">
        <v>24.548073258726177</v>
      </c>
      <c r="L38" s="50">
        <v>19.987090668449284</v>
      </c>
      <c r="M38" s="50">
        <v>15.534907412139665</v>
      </c>
      <c r="N38" s="50">
        <v>11.565174997660154</v>
      </c>
      <c r="O38" s="50">
        <v>8.318505842658741</v>
      </c>
      <c r="P38" s="50">
        <v>5.8384778349758664</v>
      </c>
      <c r="Q38" s="50">
        <v>4.0541849020102942</v>
      </c>
      <c r="R38" s="50">
        <v>2.829006595513738</v>
      </c>
      <c r="S38" s="50">
        <v>2.0173956885254034</v>
      </c>
      <c r="T38" s="50">
        <v>1.4916803888651953</v>
      </c>
      <c r="U38" s="50">
        <v>1.1565428129527136</v>
      </c>
      <c r="V38" s="50">
        <v>0.94508924800152505</v>
      </c>
      <c r="W38" s="50">
        <v>0.81281521166106419</v>
      </c>
      <c r="X38" s="50">
        <v>0.73097475650054999</v>
      </c>
      <c r="Y38" s="50">
        <v>0.68096783923506155</v>
      </c>
      <c r="Z38" s="50">
        <v>0.65132040297540983</v>
      </c>
      <c r="AA38" s="50">
        <v>0.63467538392905698</v>
      </c>
      <c r="AB38" s="50">
        <v>0.62617147962524367</v>
      </c>
      <c r="AC38" s="93">
        <v>0.62292754218088131</v>
      </c>
      <c r="AD38" s="50">
        <v>0.62296671639387347</v>
      </c>
      <c r="AE38" s="50">
        <v>0.62508981435488709</v>
      </c>
      <c r="AF38" s="50">
        <v>0.62853548249268232</v>
      </c>
      <c r="AG38" s="50">
        <v>0.63282691408397995</v>
      </c>
      <c r="AH38" s="50">
        <v>0.63766638231984551</v>
      </c>
      <c r="AI38" s="50">
        <v>0.64286837293290455</v>
      </c>
      <c r="AJ38" s="50">
        <v>0.64831748390006927</v>
      </c>
      <c r="AK38" s="50">
        <v>0.65394204462705563</v>
      </c>
      <c r="AL38" s="50">
        <v>0.65969763506505341</v>
      </c>
      <c r="AM38" s="50">
        <v>0.66555680818830254</v>
      </c>
    </row>
    <row r="39" spans="1:39" s="49" customFormat="1" x14ac:dyDescent="0.25">
      <c r="A39" s="49" t="s">
        <v>104</v>
      </c>
      <c r="B39" s="50">
        <v>7.7884848245159253</v>
      </c>
      <c r="C39" s="50">
        <v>7.8581828305383095</v>
      </c>
      <c r="D39" s="50">
        <v>8.0010242085104437</v>
      </c>
      <c r="E39" s="50">
        <v>8.2009700010633289</v>
      </c>
      <c r="F39" s="50">
        <v>8.3705136608391175</v>
      </c>
      <c r="G39" s="50">
        <v>8.516603674988998</v>
      </c>
      <c r="H39" s="50">
        <v>8.655045819133651</v>
      </c>
      <c r="I39" s="50">
        <v>8.7844760023911128</v>
      </c>
      <c r="J39" s="50">
        <v>8.906098845958887</v>
      </c>
      <c r="K39" s="50">
        <v>9.0241459509866484</v>
      </c>
      <c r="L39" s="50">
        <v>9.1400557874142123</v>
      </c>
      <c r="M39" s="50">
        <v>9.2526535193324584</v>
      </c>
      <c r="N39" s="50">
        <v>9.3600282936744197</v>
      </c>
      <c r="O39" s="50">
        <v>9.4814466114900267</v>
      </c>
      <c r="P39" s="50">
        <v>9.6040782314189173</v>
      </c>
      <c r="Q39" s="50">
        <v>9.7266905375014172</v>
      </c>
      <c r="R39" s="50">
        <v>9.8408004884918707</v>
      </c>
      <c r="S39" s="50">
        <v>9.9563519078497311</v>
      </c>
      <c r="T39" s="50">
        <v>10.078424212140249</v>
      </c>
      <c r="U39" s="50">
        <v>10.202222164225477</v>
      </c>
      <c r="V39" s="50">
        <v>10.329744112887285</v>
      </c>
      <c r="W39" s="50">
        <v>10.463320550966118</v>
      </c>
      <c r="X39" s="50">
        <v>10.598841718994027</v>
      </c>
      <c r="Y39" s="50">
        <v>10.738095896924156</v>
      </c>
      <c r="Z39" s="50">
        <v>10.879764267796361</v>
      </c>
      <c r="AA39" s="50">
        <v>11.026429355312695</v>
      </c>
      <c r="AB39" s="50">
        <v>11.164973473664867</v>
      </c>
      <c r="AC39" s="93">
        <v>11.2972016005274</v>
      </c>
      <c r="AD39" s="50">
        <v>11.430285983009869</v>
      </c>
      <c r="AE39" s="50">
        <v>11.563600646165378</v>
      </c>
      <c r="AF39" s="50">
        <v>11.697730694064136</v>
      </c>
      <c r="AG39" s="50">
        <v>11.833033509142437</v>
      </c>
      <c r="AH39" s="50">
        <v>11.969786620106531</v>
      </c>
      <c r="AI39" s="50">
        <v>12.108145859695084</v>
      </c>
      <c r="AJ39" s="50">
        <v>12.248232780261318</v>
      </c>
      <c r="AK39" s="50">
        <v>12.390135943524063</v>
      </c>
      <c r="AL39" s="50">
        <v>12.533923767744382</v>
      </c>
      <c r="AM39" s="50">
        <v>12.679643349823515</v>
      </c>
    </row>
    <row r="40" spans="1:39" s="49" customFormat="1" x14ac:dyDescent="0.25">
      <c r="A40" s="49" t="s">
        <v>105</v>
      </c>
      <c r="B40" s="50">
        <v>26.199119780629715</v>
      </c>
      <c r="C40" s="50">
        <v>26.668831944167621</v>
      </c>
      <c r="D40" s="50">
        <v>27.321111713571774</v>
      </c>
      <c r="E40" s="50">
        <v>28.047107520406119</v>
      </c>
      <c r="F40" s="50">
        <v>28.663004431866309</v>
      </c>
      <c r="G40" s="50">
        <v>29.245935724774576</v>
      </c>
      <c r="H40" s="50">
        <v>29.888329882490954</v>
      </c>
      <c r="I40" s="50">
        <v>30.634872615607669</v>
      </c>
      <c r="J40" s="50">
        <v>31.523368579064705</v>
      </c>
      <c r="K40" s="50">
        <v>32.554877849417373</v>
      </c>
      <c r="L40" s="50">
        <v>33.655101134687733</v>
      </c>
      <c r="M40" s="50">
        <v>34.679809990656331</v>
      </c>
      <c r="N40" s="50">
        <v>35.479837219485901</v>
      </c>
      <c r="O40" s="50">
        <v>36.099218060098444</v>
      </c>
      <c r="P40" s="50">
        <v>36.50144802692094</v>
      </c>
      <c r="Q40" s="50">
        <v>36.764291555717605</v>
      </c>
      <c r="R40" s="50">
        <v>36.936626848542716</v>
      </c>
      <c r="S40" s="50">
        <v>37.119626988807795</v>
      </c>
      <c r="T40" s="50">
        <v>37.351557133278234</v>
      </c>
      <c r="U40" s="50">
        <v>37.626115616830702</v>
      </c>
      <c r="V40" s="50">
        <v>37.943304649355127</v>
      </c>
      <c r="W40" s="50">
        <v>38.30545263634378</v>
      </c>
      <c r="X40" s="50">
        <v>38.706490651930125</v>
      </c>
      <c r="Y40" s="50">
        <v>39.139043571535581</v>
      </c>
      <c r="Z40" s="50">
        <v>39.604870293734876</v>
      </c>
      <c r="AA40" s="50">
        <v>40.115537252517541</v>
      </c>
      <c r="AB40" s="50">
        <v>40.617348300894356</v>
      </c>
      <c r="AC40" s="93">
        <v>41.107051467072132</v>
      </c>
      <c r="AD40" s="50">
        <v>41.622010418473188</v>
      </c>
      <c r="AE40" s="50">
        <v>42.146214106095073</v>
      </c>
      <c r="AF40" s="50">
        <v>42.679367359918785</v>
      </c>
      <c r="AG40" s="50">
        <v>43.221327194892837</v>
      </c>
      <c r="AH40" s="50">
        <v>43.772049777437118</v>
      </c>
      <c r="AI40" s="50">
        <v>44.33155491548365</v>
      </c>
      <c r="AJ40" s="50">
        <v>44.899903814150569</v>
      </c>
      <c r="AK40" s="50">
        <v>45.477184544799321</v>
      </c>
      <c r="AL40" s="50">
        <v>46.063502853635299</v>
      </c>
      <c r="AM40" s="50">
        <v>46.658976325124357</v>
      </c>
    </row>
    <row r="41" spans="1:39" s="49" customFormat="1" x14ac:dyDescent="0.25">
      <c r="A41" s="49" t="s">
        <v>106</v>
      </c>
      <c r="B41" s="50">
        <v>134.5267836933813</v>
      </c>
      <c r="C41" s="50">
        <v>134.36252233054375</v>
      </c>
      <c r="D41" s="50">
        <v>137.64278517598814</v>
      </c>
      <c r="E41" s="50">
        <v>140.68187134377874</v>
      </c>
      <c r="F41" s="50">
        <v>145.09748814739103</v>
      </c>
      <c r="G41" s="50">
        <v>150.09881311726946</v>
      </c>
      <c r="H41" s="50">
        <v>156.13848015754974</v>
      </c>
      <c r="I41" s="50">
        <v>162.61580111419511</v>
      </c>
      <c r="J41" s="50">
        <v>171.60474571121119</v>
      </c>
      <c r="K41" s="50">
        <v>182.07089519746927</v>
      </c>
      <c r="L41" s="50">
        <v>192.65770207694163</v>
      </c>
      <c r="M41" s="50">
        <v>204.54511543059999</v>
      </c>
      <c r="N41" s="50">
        <v>216.25149327701789</v>
      </c>
      <c r="O41" s="50">
        <v>226.5258216703244</v>
      </c>
      <c r="P41" s="50">
        <v>235.89952889353765</v>
      </c>
      <c r="Q41" s="50">
        <v>244.19919460707089</v>
      </c>
      <c r="R41" s="50">
        <v>251.38930913239452</v>
      </c>
      <c r="S41" s="50">
        <v>257.73975214379033</v>
      </c>
      <c r="T41" s="50">
        <v>264.33829757030679</v>
      </c>
      <c r="U41" s="50">
        <v>269.5283551389312</v>
      </c>
      <c r="V41" s="50">
        <v>274.36293787571742</v>
      </c>
      <c r="W41" s="50">
        <v>278.91504807996233</v>
      </c>
      <c r="X41" s="50">
        <v>283.32494355889031</v>
      </c>
      <c r="Y41" s="50">
        <v>288.42250491193738</v>
      </c>
      <c r="Z41" s="50">
        <v>292.41405537266877</v>
      </c>
      <c r="AA41" s="50">
        <v>296.26691937876251</v>
      </c>
      <c r="AB41" s="50">
        <v>299.95644461301822</v>
      </c>
      <c r="AC41" s="93">
        <v>304.51800724151474</v>
      </c>
      <c r="AD41" s="50">
        <v>308.09043627594866</v>
      </c>
      <c r="AE41" s="50">
        <v>311.61639578699044</v>
      </c>
      <c r="AF41" s="50">
        <v>315.11501678160283</v>
      </c>
      <c r="AG41" s="50">
        <v>319.50791361496567</v>
      </c>
      <c r="AH41" s="50">
        <v>322.98130942378862</v>
      </c>
      <c r="AI41" s="50">
        <v>326.45604535457977</v>
      </c>
      <c r="AJ41" s="50">
        <v>329.94162107357693</v>
      </c>
      <c r="AK41" s="50">
        <v>334.36155686619327</v>
      </c>
      <c r="AL41" s="50">
        <v>337.89535301322763</v>
      </c>
      <c r="AM41" s="50">
        <v>341.46375236209974</v>
      </c>
    </row>
    <row r="42" spans="1:39" s="49" customFormat="1" x14ac:dyDescent="0.25">
      <c r="A42" s="49" t="s">
        <v>107</v>
      </c>
      <c r="B42" s="50">
        <v>96.024084300342608</v>
      </c>
      <c r="C42" s="50">
        <v>99.479354665458033</v>
      </c>
      <c r="D42" s="50">
        <v>98.381420644217485</v>
      </c>
      <c r="E42" s="50">
        <v>97.989175551980935</v>
      </c>
      <c r="F42" s="50">
        <v>97.464916899211474</v>
      </c>
      <c r="G42" s="50">
        <v>96.646390315425961</v>
      </c>
      <c r="H42" s="50">
        <v>95.549240599528176</v>
      </c>
      <c r="I42" s="50">
        <v>94.043553003154713</v>
      </c>
      <c r="J42" s="50">
        <v>92.092495207862186</v>
      </c>
      <c r="K42" s="50">
        <v>89.570583990854288</v>
      </c>
      <c r="L42" s="50">
        <v>86.425636064534757</v>
      </c>
      <c r="M42" s="50">
        <v>82.687105389884266</v>
      </c>
      <c r="N42" s="50">
        <v>78.46391832693368</v>
      </c>
      <c r="O42" s="50">
        <v>73.975897588051367</v>
      </c>
      <c r="P42" s="50">
        <v>69.345054627177944</v>
      </c>
      <c r="Q42" s="50">
        <v>64.627173485128495</v>
      </c>
      <c r="R42" s="50">
        <v>59.812083085774233</v>
      </c>
      <c r="S42" s="50">
        <v>54.919071555279892</v>
      </c>
      <c r="T42" s="50">
        <v>49.967178624594936</v>
      </c>
      <c r="U42" s="50">
        <v>45.059326964612175</v>
      </c>
      <c r="V42" s="50">
        <v>40.372006313863295</v>
      </c>
      <c r="W42" s="50">
        <v>36.101209830619183</v>
      </c>
      <c r="X42" s="50">
        <v>32.333748688664407</v>
      </c>
      <c r="Y42" s="50">
        <v>29.111705801762739</v>
      </c>
      <c r="Z42" s="50">
        <v>26.414372697242229</v>
      </c>
      <c r="AA42" s="50">
        <v>24.179225390994116</v>
      </c>
      <c r="AB42" s="50">
        <v>22.363815158959113</v>
      </c>
      <c r="AC42" s="93">
        <v>20.853530139399993</v>
      </c>
      <c r="AD42" s="50">
        <v>19.584072744163819</v>
      </c>
      <c r="AE42" s="50">
        <v>18.507604570940003</v>
      </c>
      <c r="AF42" s="50">
        <v>17.586664021118828</v>
      </c>
      <c r="AG42" s="50">
        <v>16.793083689861454</v>
      </c>
      <c r="AH42" s="50">
        <v>16.105635728743934</v>
      </c>
      <c r="AI42" s="50">
        <v>15.508132133634577</v>
      </c>
      <c r="AJ42" s="50">
        <v>14.988013655523453</v>
      </c>
      <c r="AK42" s="50">
        <v>14.535333930257224</v>
      </c>
      <c r="AL42" s="50">
        <v>14.142045679211234</v>
      </c>
      <c r="AM42" s="50">
        <v>13.801502760921384</v>
      </c>
    </row>
    <row r="43" spans="1:39" s="49" customFormat="1" x14ac:dyDescent="0.25">
      <c r="A43" s="49" t="s">
        <v>108</v>
      </c>
      <c r="B43" s="50">
        <v>0</v>
      </c>
      <c r="C43" s="50">
        <v>0</v>
      </c>
      <c r="D43" s="50">
        <v>0</v>
      </c>
      <c r="E43" s="50">
        <v>0</v>
      </c>
      <c r="F43" s="50">
        <v>1.5071127927040748E-2</v>
      </c>
      <c r="G43" s="50">
        <v>3.6825141356087998E-2</v>
      </c>
      <c r="H43" s="50">
        <v>6.7909424545668298E-2</v>
      </c>
      <c r="I43" s="50">
        <v>0.11171695058433259</v>
      </c>
      <c r="J43" s="50">
        <v>0.2491505936100816</v>
      </c>
      <c r="K43" s="50">
        <v>0.44813285572539563</v>
      </c>
      <c r="L43" s="50">
        <v>0.73251174230345173</v>
      </c>
      <c r="M43" s="50">
        <v>1.1341457289977155</v>
      </c>
      <c r="N43" s="50">
        <v>1.6959062837215426</v>
      </c>
      <c r="O43" s="50">
        <v>2.4730105411264436</v>
      </c>
      <c r="P43" s="50">
        <v>3.5322472333086301</v>
      </c>
      <c r="Q43" s="50">
        <v>4.940401689320054</v>
      </c>
      <c r="R43" s="50">
        <v>6.7432219608444957</v>
      </c>
      <c r="S43" s="50">
        <v>8.9363486532781682</v>
      </c>
      <c r="T43" s="50">
        <v>11.444877820829261</v>
      </c>
      <c r="U43" s="50">
        <v>14.115227568119217</v>
      </c>
      <c r="V43" s="50">
        <v>16.749702771787902</v>
      </c>
      <c r="W43" s="50">
        <v>19.167975299888031</v>
      </c>
      <c r="X43" s="50">
        <v>21.253460882951675</v>
      </c>
      <c r="Y43" s="50">
        <v>22.970345083128588</v>
      </c>
      <c r="Z43" s="50">
        <v>24.344642692432075</v>
      </c>
      <c r="AA43" s="50">
        <v>25.43455060775743</v>
      </c>
      <c r="AB43" s="50">
        <v>26.300039556648212</v>
      </c>
      <c r="AC43" s="93">
        <v>27.000814028869392</v>
      </c>
      <c r="AD43" s="50">
        <v>27.51226673026428</v>
      </c>
      <c r="AE43" s="50">
        <v>27.936974615763432</v>
      </c>
      <c r="AF43" s="50">
        <v>28.299983431610496</v>
      </c>
      <c r="AG43" s="50">
        <v>28.619359998945985</v>
      </c>
      <c r="AH43" s="50">
        <v>28.907958638689813</v>
      </c>
      <c r="AI43" s="50">
        <v>29.174833104049</v>
      </c>
      <c r="AJ43" s="50">
        <v>29.426313952314093</v>
      </c>
      <c r="AK43" s="50">
        <v>29.666805263484608</v>
      </c>
      <c r="AL43" s="50">
        <v>29.899360908831127</v>
      </c>
      <c r="AM43" s="50">
        <v>30.126094810796186</v>
      </c>
    </row>
    <row r="63" spans="1:2" x14ac:dyDescent="0.25">
      <c r="A63" s="48" t="s">
        <v>21</v>
      </c>
      <c r="B63" s="3"/>
    </row>
    <row r="64" spans="1:2" x14ac:dyDescent="0.25">
      <c r="A64" t="s">
        <v>98</v>
      </c>
      <c r="B64" t="s">
        <v>113</v>
      </c>
    </row>
    <row r="65" spans="1:43" x14ac:dyDescent="0.25">
      <c r="A65" t="s">
        <v>99</v>
      </c>
      <c r="B65" t="s">
        <v>114</v>
      </c>
    </row>
    <row r="66" spans="1:43" x14ac:dyDescent="0.25">
      <c r="A66" s="1" t="s">
        <v>115</v>
      </c>
      <c r="B66" s="1">
        <v>2023</v>
      </c>
      <c r="C66" s="1">
        <v>2024</v>
      </c>
      <c r="D66" s="1">
        <v>2025</v>
      </c>
      <c r="E66" s="1">
        <v>2026</v>
      </c>
      <c r="F66" s="1">
        <v>2027</v>
      </c>
      <c r="G66" s="1">
        <v>2028</v>
      </c>
      <c r="H66" s="1">
        <v>2029</v>
      </c>
      <c r="I66" s="1">
        <v>2030</v>
      </c>
      <c r="J66" s="1">
        <v>2031</v>
      </c>
      <c r="K66" s="1">
        <v>2032</v>
      </c>
      <c r="L66" s="1">
        <v>2033</v>
      </c>
      <c r="M66" s="1">
        <v>2034</v>
      </c>
      <c r="N66" s="1">
        <v>2035</v>
      </c>
      <c r="O66" s="1">
        <v>2036</v>
      </c>
      <c r="P66" s="1">
        <v>2037</v>
      </c>
      <c r="Q66" s="1">
        <v>2038</v>
      </c>
      <c r="R66" s="1">
        <v>2039</v>
      </c>
      <c r="S66" s="1">
        <v>2040</v>
      </c>
      <c r="T66" s="1">
        <v>2041</v>
      </c>
      <c r="U66" s="1">
        <v>2042</v>
      </c>
      <c r="V66" s="1">
        <v>2043</v>
      </c>
      <c r="W66" s="1">
        <v>2044</v>
      </c>
      <c r="X66" s="1">
        <v>2045</v>
      </c>
      <c r="Y66" s="1">
        <v>2046</v>
      </c>
      <c r="Z66" s="1">
        <v>2047</v>
      </c>
      <c r="AA66" s="1">
        <v>2048</v>
      </c>
      <c r="AB66" s="1">
        <v>2049</v>
      </c>
      <c r="AC66" s="1">
        <v>2050</v>
      </c>
      <c r="AD66" s="1">
        <v>2051</v>
      </c>
      <c r="AE66" s="1">
        <v>2052</v>
      </c>
      <c r="AF66" s="1">
        <v>2053</v>
      </c>
      <c r="AG66" s="1">
        <v>2054</v>
      </c>
      <c r="AH66" s="1">
        <v>2055</v>
      </c>
      <c r="AI66" s="1">
        <v>2056</v>
      </c>
      <c r="AJ66" s="1">
        <v>2057</v>
      </c>
      <c r="AK66" s="1">
        <v>2058</v>
      </c>
      <c r="AL66" s="1">
        <v>2059</v>
      </c>
      <c r="AM66" s="1">
        <v>2060</v>
      </c>
      <c r="AN66" s="1"/>
      <c r="AO66" s="1"/>
      <c r="AP66" s="1"/>
      <c r="AQ66" s="1"/>
    </row>
    <row r="67" spans="1:43" s="49" customFormat="1" x14ac:dyDescent="0.25">
      <c r="A67" s="49" t="s">
        <v>116</v>
      </c>
      <c r="B67" s="49">
        <v>2.5571692836110542</v>
      </c>
      <c r="C67" s="49">
        <v>2.6455230198690898</v>
      </c>
      <c r="D67" s="49">
        <v>2.696964638383835</v>
      </c>
      <c r="E67" s="49">
        <v>2.7316659291101439</v>
      </c>
      <c r="F67" s="49">
        <v>2.7862140668811239</v>
      </c>
      <c r="G67" s="49">
        <v>2.8800374258889194</v>
      </c>
      <c r="H67" s="49">
        <v>3.0006897904499943</v>
      </c>
      <c r="I67" s="49">
        <v>3.147672867613986</v>
      </c>
      <c r="J67" s="49">
        <v>3.3190779174277059</v>
      </c>
      <c r="K67" s="49">
        <v>3.506749485949463</v>
      </c>
      <c r="L67" s="49">
        <v>3.7146935009937758</v>
      </c>
      <c r="M67" s="49">
        <v>3.9372235242636133</v>
      </c>
      <c r="N67" s="49">
        <v>4.1836165737818742</v>
      </c>
      <c r="O67" s="49">
        <v>4.4744808021021507</v>
      </c>
      <c r="P67" s="49">
        <v>4.812167870412007</v>
      </c>
      <c r="Q67" s="49">
        <v>5.1945418717574432</v>
      </c>
      <c r="R67" s="49">
        <v>5.6141858237349167</v>
      </c>
      <c r="S67" s="49">
        <v>6.0576278030536264</v>
      </c>
      <c r="T67" s="49">
        <v>6.5834079182230409</v>
      </c>
      <c r="U67" s="49">
        <v>7.116623184922342</v>
      </c>
      <c r="V67" s="49">
        <v>7.6265350692903011</v>
      </c>
      <c r="W67" s="49">
        <v>8.0889801135831618</v>
      </c>
      <c r="X67" s="49">
        <v>8.5058529660023616</v>
      </c>
      <c r="Y67" s="49">
        <v>8.8479988395109856</v>
      </c>
      <c r="Z67" s="49">
        <v>9.1212917420386006</v>
      </c>
      <c r="AA67" s="49">
        <v>9.3375705246583962</v>
      </c>
      <c r="AB67" s="49">
        <v>9.51600032061509</v>
      </c>
      <c r="AC67" s="49">
        <v>9.6638942021851992</v>
      </c>
      <c r="AD67" s="49">
        <v>9.7786629298659324</v>
      </c>
      <c r="AE67" s="49">
        <v>9.8737540427523705</v>
      </c>
      <c r="AF67" s="49">
        <v>9.9545733236307523</v>
      </c>
      <c r="AG67" s="49">
        <v>10.025190770493086</v>
      </c>
      <c r="AH67" s="49">
        <v>10.088610566607542</v>
      </c>
      <c r="AI67" s="49">
        <v>10.14702050931931</v>
      </c>
      <c r="AJ67" s="49">
        <v>10.201999248265597</v>
      </c>
      <c r="AK67" s="49">
        <v>10.254678723811475</v>
      </c>
      <c r="AL67" s="49">
        <v>10.305867085330613</v>
      </c>
      <c r="AM67" s="49">
        <v>10.356139641584511</v>
      </c>
    </row>
    <row r="68" spans="1:43" s="49" customFormat="1" x14ac:dyDescent="0.25">
      <c r="A68" s="49" t="s">
        <v>117</v>
      </c>
      <c r="B68" s="49">
        <v>9.4201980783320813</v>
      </c>
      <c r="C68" s="49">
        <v>9.3689643916352559</v>
      </c>
      <c r="D68" s="49">
        <v>9.8447853813135815</v>
      </c>
      <c r="E68" s="49">
        <v>10.02516608015436</v>
      </c>
      <c r="F68" s="49">
        <v>10.476944487532089</v>
      </c>
      <c r="G68" s="49">
        <v>10.931930364719122</v>
      </c>
      <c r="H68" s="49">
        <v>11.414026428648995</v>
      </c>
      <c r="I68" s="49">
        <v>11.672386687449489</v>
      </c>
      <c r="J68" s="49">
        <v>12.221432348170307</v>
      </c>
      <c r="K68" s="49">
        <v>12.817482006145983</v>
      </c>
      <c r="L68" s="49">
        <v>13.206060305213622</v>
      </c>
      <c r="M68" s="49">
        <v>13.881557941342471</v>
      </c>
      <c r="N68" s="49">
        <v>14.565811616844531</v>
      </c>
      <c r="O68" s="49">
        <v>14.967145975977191</v>
      </c>
      <c r="P68" s="49">
        <v>15.3303145969795</v>
      </c>
      <c r="Q68" s="49">
        <v>15.650367258242799</v>
      </c>
      <c r="R68" s="49">
        <v>15.928446701328674</v>
      </c>
      <c r="S68" s="49">
        <v>16.179076335219676</v>
      </c>
      <c r="T68" s="49">
        <v>16.667670074941725</v>
      </c>
      <c r="U68" s="49">
        <v>16.885859776032767</v>
      </c>
      <c r="V68" s="49">
        <v>17.091887497744864</v>
      </c>
      <c r="W68" s="49">
        <v>17.289804684169258</v>
      </c>
      <c r="X68" s="49">
        <v>17.48053886014921</v>
      </c>
      <c r="Y68" s="49">
        <v>17.921276345082983</v>
      </c>
      <c r="Z68" s="49">
        <v>18.105249032647748</v>
      </c>
      <c r="AA68" s="49">
        <v>18.289087441662431</v>
      </c>
      <c r="AB68" s="49">
        <v>18.471279766091786</v>
      </c>
      <c r="AC68" s="49">
        <v>18.912646936976646</v>
      </c>
      <c r="AD68" s="49">
        <v>19.102357255623531</v>
      </c>
      <c r="AE68" s="49">
        <v>19.294412912509642</v>
      </c>
      <c r="AF68" s="49">
        <v>19.488915871325013</v>
      </c>
      <c r="AG68" s="49">
        <v>19.939973185416871</v>
      </c>
      <c r="AH68" s="49">
        <v>20.139552754193979</v>
      </c>
      <c r="AI68" s="49">
        <v>20.341732543439484</v>
      </c>
      <c r="AJ68" s="49">
        <v>20.546545816041746</v>
      </c>
      <c r="AK68" s="49">
        <v>21.008064003818273</v>
      </c>
      <c r="AL68" s="49">
        <v>21.21823821949928</v>
      </c>
      <c r="AM68" s="49">
        <v>21.431140005969358</v>
      </c>
    </row>
    <row r="69" spans="1:43" s="49" customFormat="1" x14ac:dyDescent="0.25">
      <c r="A69" s="49" t="s">
        <v>118</v>
      </c>
      <c r="B69" s="49">
        <v>13.204633642902159</v>
      </c>
      <c r="C69" s="49">
        <v>13.031347923627179</v>
      </c>
      <c r="D69" s="49">
        <v>13.517089002242196</v>
      </c>
      <c r="E69" s="49">
        <v>13.708208055525022</v>
      </c>
      <c r="F69" s="49">
        <v>14.159652788930522</v>
      </c>
      <c r="G69" s="49">
        <v>14.480201599542628</v>
      </c>
      <c r="H69" s="49">
        <v>14.897067877541424</v>
      </c>
      <c r="I69" s="49">
        <v>16.237941779055713</v>
      </c>
      <c r="J69" s="49">
        <v>16.92961426489331</v>
      </c>
      <c r="K69" s="49">
        <v>17.770742435705266</v>
      </c>
      <c r="L69" s="49">
        <v>18.724995769120081</v>
      </c>
      <c r="M69" s="49">
        <v>19.706714516871575</v>
      </c>
      <c r="N69" s="49">
        <v>21.686039029110901</v>
      </c>
      <c r="O69" s="49">
        <v>22.513319089253809</v>
      </c>
      <c r="P69" s="49">
        <v>23.206426203252295</v>
      </c>
      <c r="Q69" s="49">
        <v>23.763524998815459</v>
      </c>
      <c r="R69" s="49">
        <v>24.195283397790295</v>
      </c>
      <c r="S69" s="49">
        <v>24.542640482821859</v>
      </c>
      <c r="T69" s="49">
        <v>24.825604342851463</v>
      </c>
      <c r="U69" s="49">
        <v>25.069547484362761</v>
      </c>
      <c r="V69" s="49">
        <v>25.287574412602364</v>
      </c>
      <c r="W69" s="49">
        <v>25.48577944281541</v>
      </c>
      <c r="X69" s="49">
        <v>25.679514244203119</v>
      </c>
      <c r="Y69" s="49">
        <v>25.850496590407499</v>
      </c>
      <c r="Z69" s="49">
        <v>26.004358775927141</v>
      </c>
      <c r="AA69" s="49">
        <v>26.146794509901401</v>
      </c>
      <c r="AB69" s="49">
        <v>26.282845658534786</v>
      </c>
      <c r="AC69" s="49">
        <v>26.416098124433105</v>
      </c>
      <c r="AD69" s="49">
        <v>26.546901042975175</v>
      </c>
      <c r="AE69" s="49">
        <v>26.677456519252491</v>
      </c>
      <c r="AF69" s="49">
        <v>26.808918719904483</v>
      </c>
      <c r="AG69" s="49">
        <v>26.942027994585043</v>
      </c>
      <c r="AH69" s="49">
        <v>27.077242599156921</v>
      </c>
      <c r="AI69" s="49">
        <v>27.21483916370844</v>
      </c>
      <c r="AJ69" s="49">
        <v>27.354982190417168</v>
      </c>
      <c r="AK69" s="49">
        <v>27.497769427355799</v>
      </c>
      <c r="AL69" s="49">
        <v>27.643260371347022</v>
      </c>
      <c r="AM69" s="49">
        <v>27.791493652043808</v>
      </c>
    </row>
    <row r="70" spans="1:43" s="49" customFormat="1" x14ac:dyDescent="0.25">
      <c r="A70" s="49" t="s">
        <v>119</v>
      </c>
      <c r="B70" s="49">
        <v>13.237252890826888</v>
      </c>
      <c r="C70" s="49">
        <v>13.311167657645676</v>
      </c>
      <c r="D70" s="49">
        <v>13.399551764745425</v>
      </c>
      <c r="E70" s="49">
        <v>13.504849306889122</v>
      </c>
      <c r="F70" s="49">
        <v>13.626471860740457</v>
      </c>
      <c r="G70" s="49">
        <v>13.77424690442799</v>
      </c>
      <c r="H70" s="49">
        <v>13.96610659768246</v>
      </c>
      <c r="I70" s="49">
        <v>14.226481077958439</v>
      </c>
      <c r="J70" s="49">
        <v>14.563236122632594</v>
      </c>
      <c r="K70" s="49">
        <v>14.937589741173188</v>
      </c>
      <c r="L70" s="49">
        <v>15.280468312621036</v>
      </c>
      <c r="M70" s="49">
        <v>15.554098660346963</v>
      </c>
      <c r="N70" s="49">
        <v>15.763476156788014</v>
      </c>
      <c r="O70" s="49">
        <v>15.927700833413203</v>
      </c>
      <c r="P70" s="49">
        <v>16.061448857983954</v>
      </c>
      <c r="Q70" s="49">
        <v>16.176304388891978</v>
      </c>
      <c r="R70" s="49">
        <v>16.280894905637279</v>
      </c>
      <c r="S70" s="49">
        <v>16.381850559883855</v>
      </c>
      <c r="T70" s="49">
        <v>16.483676517743412</v>
      </c>
      <c r="U70" s="49">
        <v>16.587221772469942</v>
      </c>
      <c r="V70" s="49">
        <v>16.693393397319525</v>
      </c>
      <c r="W70" s="49">
        <v>16.801374270875094</v>
      </c>
      <c r="X70" s="49">
        <v>16.910759540558033</v>
      </c>
      <c r="Y70" s="49">
        <v>17.021184071645852</v>
      </c>
      <c r="Z70" s="49">
        <v>17.131808384104211</v>
      </c>
      <c r="AA70" s="49">
        <v>17.242739146360123</v>
      </c>
      <c r="AB70" s="49">
        <v>17.353586487253448</v>
      </c>
      <c r="AC70" s="49">
        <v>17.464298112671614</v>
      </c>
      <c r="AD70" s="49">
        <v>17.57514580811544</v>
      </c>
      <c r="AE70" s="49">
        <v>17.68556128943019</v>
      </c>
      <c r="AF70" s="49">
        <v>17.796434525702775</v>
      </c>
      <c r="AG70" s="49">
        <v>17.907221110913394</v>
      </c>
      <c r="AH70" s="49">
        <v>18.018835082090675</v>
      </c>
      <c r="AI70" s="49">
        <v>18.131033951754279</v>
      </c>
      <c r="AJ70" s="49">
        <v>18.244162072756804</v>
      </c>
      <c r="AK70" s="49">
        <v>18.35856969933922</v>
      </c>
      <c r="AL70" s="49">
        <v>18.474612855319034</v>
      </c>
      <c r="AM70" s="49">
        <v>18.592355681125692</v>
      </c>
    </row>
    <row r="71" spans="1:43" s="49" customFormat="1" x14ac:dyDescent="0.25">
      <c r="A71" s="49" t="s">
        <v>120</v>
      </c>
      <c r="B71" s="49">
        <v>0.30254706863056591</v>
      </c>
      <c r="C71" s="49">
        <v>0.38926573598908099</v>
      </c>
      <c r="D71" s="49">
        <v>0.48398241793824409</v>
      </c>
      <c r="E71" s="49">
        <v>0.60708830076258147</v>
      </c>
      <c r="F71" s="49">
        <v>0.75209234238777634</v>
      </c>
      <c r="G71" s="49">
        <v>0.9242127592453806</v>
      </c>
      <c r="H71" s="49">
        <v>1.132944777143571</v>
      </c>
      <c r="I71" s="49">
        <v>1.3860536487010331</v>
      </c>
      <c r="J71" s="49">
        <v>1.6955505351230424</v>
      </c>
      <c r="K71" s="49">
        <v>2.0668135366334357</v>
      </c>
      <c r="L71" s="49">
        <v>2.5020279463877988</v>
      </c>
      <c r="M71" s="49">
        <v>2.9956453725994354</v>
      </c>
      <c r="N71" s="49">
        <v>3.5336002224577245</v>
      </c>
      <c r="O71" s="49">
        <v>4.1009362114589916</v>
      </c>
      <c r="P71" s="49">
        <v>4.6786515417740926</v>
      </c>
      <c r="Q71" s="49">
        <v>5.2529642091258522</v>
      </c>
      <c r="R71" s="49">
        <v>5.8130062669832236</v>
      </c>
      <c r="S71" s="49">
        <v>6.3645904611122761</v>
      </c>
      <c r="T71" s="49">
        <v>6.9062498105265648</v>
      </c>
      <c r="U71" s="49">
        <v>7.4373338773441144</v>
      </c>
      <c r="V71" s="49">
        <v>7.9598651269965917</v>
      </c>
      <c r="W71" s="49">
        <v>8.4672122176782931</v>
      </c>
      <c r="X71" s="49">
        <v>8.9596705803507657</v>
      </c>
      <c r="Y71" s="49">
        <v>9.4257604452333368</v>
      </c>
      <c r="Z71" s="49">
        <v>9.8575665253354128</v>
      </c>
      <c r="AA71" s="49">
        <v>10.252547291241433</v>
      </c>
      <c r="AB71" s="49">
        <v>10.59898041018115</v>
      </c>
      <c r="AC71" s="49">
        <v>10.919229059824129</v>
      </c>
      <c r="AD71" s="49">
        <v>11.204892400573376</v>
      </c>
      <c r="AE71" s="49">
        <v>11.467936427469263</v>
      </c>
      <c r="AF71" s="49">
        <v>11.711918252892122</v>
      </c>
      <c r="AG71" s="49">
        <v>11.939431844215942</v>
      </c>
      <c r="AH71" s="49">
        <v>12.153078858100878</v>
      </c>
      <c r="AI71" s="49">
        <v>12.354842164339685</v>
      </c>
      <c r="AJ71" s="49">
        <v>12.546586938697603</v>
      </c>
      <c r="AK71" s="49">
        <v>12.730046353466024</v>
      </c>
      <c r="AL71" s="49">
        <v>12.906856031185391</v>
      </c>
      <c r="AM71" s="49">
        <v>13.078436066150029</v>
      </c>
    </row>
    <row r="72" spans="1:43" x14ac:dyDescent="0.25">
      <c r="AC72" s="49">
        <f>SUM(AC67:AC71)</f>
        <v>83.376166436090699</v>
      </c>
    </row>
    <row r="91" spans="1:43" x14ac:dyDescent="0.25">
      <c r="A91" s="48" t="s">
        <v>27</v>
      </c>
      <c r="B91" s="3"/>
    </row>
    <row r="92" spans="1:43" x14ac:dyDescent="0.25">
      <c r="A92" t="s">
        <v>98</v>
      </c>
      <c r="B92" t="s">
        <v>121</v>
      </c>
    </row>
    <row r="93" spans="1:43" x14ac:dyDescent="0.25">
      <c r="A93" t="s">
        <v>99</v>
      </c>
      <c r="B93" t="s">
        <v>114</v>
      </c>
    </row>
    <row r="94" spans="1:43" x14ac:dyDescent="0.25">
      <c r="A94" s="1" t="s">
        <v>122</v>
      </c>
      <c r="B94" s="1">
        <v>2023</v>
      </c>
      <c r="C94" s="1">
        <v>2024</v>
      </c>
      <c r="D94" s="1">
        <v>2025</v>
      </c>
      <c r="E94" s="1">
        <v>2026</v>
      </c>
      <c r="F94" s="1">
        <v>2027</v>
      </c>
      <c r="G94" s="1">
        <v>2028</v>
      </c>
      <c r="H94" s="1">
        <v>2029</v>
      </c>
      <c r="I94" s="1">
        <v>2030</v>
      </c>
      <c r="J94" s="1">
        <v>2031</v>
      </c>
      <c r="K94" s="1">
        <v>2032</v>
      </c>
      <c r="L94" s="1">
        <v>2033</v>
      </c>
      <c r="M94" s="1">
        <v>2034</v>
      </c>
      <c r="N94" s="1">
        <v>2035</v>
      </c>
      <c r="O94" s="1">
        <v>2036</v>
      </c>
      <c r="P94" s="1">
        <v>2037</v>
      </c>
      <c r="Q94" s="1">
        <v>2038</v>
      </c>
      <c r="R94" s="1">
        <v>2039</v>
      </c>
      <c r="S94" s="1">
        <v>2040</v>
      </c>
      <c r="T94" s="1">
        <v>2041</v>
      </c>
      <c r="U94" s="1">
        <v>2042</v>
      </c>
      <c r="V94" s="1">
        <v>2043</v>
      </c>
      <c r="W94" s="1">
        <v>2044</v>
      </c>
      <c r="X94" s="1">
        <v>2045</v>
      </c>
      <c r="Y94" s="1">
        <v>2046</v>
      </c>
      <c r="Z94" s="1">
        <v>2047</v>
      </c>
      <c r="AA94" s="1">
        <v>2048</v>
      </c>
      <c r="AB94" s="1">
        <v>2049</v>
      </c>
      <c r="AC94" s="1">
        <v>2050</v>
      </c>
      <c r="AD94" s="1">
        <v>2051</v>
      </c>
      <c r="AE94" s="1">
        <v>2052</v>
      </c>
      <c r="AF94" s="1">
        <v>2053</v>
      </c>
      <c r="AG94" s="1">
        <v>2054</v>
      </c>
      <c r="AH94" s="1">
        <v>2055</v>
      </c>
      <c r="AI94" s="1">
        <v>2056</v>
      </c>
      <c r="AJ94" s="1">
        <v>2057</v>
      </c>
      <c r="AK94" s="1">
        <v>2058</v>
      </c>
      <c r="AL94" s="1">
        <v>2059</v>
      </c>
      <c r="AM94" s="1">
        <v>2060</v>
      </c>
      <c r="AN94" s="1"/>
      <c r="AO94" s="1"/>
      <c r="AP94" s="1"/>
      <c r="AQ94" s="1"/>
    </row>
    <row r="95" spans="1:43" s="49" customFormat="1" x14ac:dyDescent="0.25">
      <c r="A95" s="49" t="s">
        <v>123</v>
      </c>
      <c r="B95" s="49">
        <v>0</v>
      </c>
      <c r="C95" s="49">
        <v>0</v>
      </c>
      <c r="D95" s="49">
        <v>3.3556569617157087E-4</v>
      </c>
      <c r="E95" s="49">
        <v>2.5975737735685566E-3</v>
      </c>
      <c r="F95" s="49">
        <v>6.4003888401865747E-3</v>
      </c>
      <c r="G95" s="49">
        <v>1.2684801745563211E-2</v>
      </c>
      <c r="H95" s="49">
        <v>2.2934853568656242E-2</v>
      </c>
      <c r="I95" s="49">
        <v>3.9276335388085351E-2</v>
      </c>
      <c r="J95" s="49">
        <v>6.4467738528437499E-2</v>
      </c>
      <c r="K95" s="49">
        <v>0.101434148716605</v>
      </c>
      <c r="L95" s="49">
        <v>0.15210756259259678</v>
      </c>
      <c r="M95" s="49">
        <v>0.21571612846570348</v>
      </c>
      <c r="N95" s="49">
        <v>0.28785591159579482</v>
      </c>
      <c r="O95" s="49">
        <v>0.36134582050688541</v>
      </c>
      <c r="P95" s="49">
        <v>0.42932225917617384</v>
      </c>
      <c r="Q95" s="49">
        <v>0.48734156306780435</v>
      </c>
      <c r="R95" s="49">
        <v>0.53396908191583536</v>
      </c>
      <c r="S95" s="49">
        <v>0.56994477162514579</v>
      </c>
      <c r="T95" s="49">
        <v>0.59774879795776537</v>
      </c>
      <c r="U95" s="49">
        <v>0.61943236183489947</v>
      </c>
      <c r="V95" s="49">
        <v>0.63662693318045704</v>
      </c>
      <c r="W95" s="49">
        <v>0.65097203288039274</v>
      </c>
      <c r="X95" s="49">
        <v>0.66344883485273176</v>
      </c>
      <c r="Y95" s="49">
        <v>0.67473591693010138</v>
      </c>
      <c r="Z95" s="49">
        <v>0.68514063127965952</v>
      </c>
      <c r="AA95" s="49">
        <v>0.6950528696191477</v>
      </c>
      <c r="AB95" s="49">
        <v>0.70438121078917093</v>
      </c>
      <c r="AC95" s="49">
        <v>0.71364338859931764</v>
      </c>
      <c r="AD95" s="49">
        <v>0.7233312882966505</v>
      </c>
      <c r="AE95" s="49">
        <v>0.73306259565697052</v>
      </c>
      <c r="AF95" s="49">
        <v>0.7429091681017489</v>
      </c>
      <c r="AG95" s="49">
        <v>0.75284795614114719</v>
      </c>
      <c r="AH95" s="49">
        <v>0.76293475370738695</v>
      </c>
      <c r="AI95" s="49">
        <v>0.77317508040689609</v>
      </c>
      <c r="AJ95" s="49">
        <v>0.78354152045379222</v>
      </c>
      <c r="AK95" s="49">
        <v>0.79404142566340474</v>
      </c>
      <c r="AL95" s="49">
        <v>0.80471749429341555</v>
      </c>
      <c r="AM95" s="49">
        <v>0.81557316729743246</v>
      </c>
    </row>
    <row r="96" spans="1:43" s="49" customFormat="1" x14ac:dyDescent="0.25">
      <c r="A96" s="49" t="s">
        <v>124</v>
      </c>
      <c r="B96" s="49">
        <v>0</v>
      </c>
      <c r="C96" s="49">
        <v>0</v>
      </c>
      <c r="D96" s="49">
        <v>2.0771798617733937E-5</v>
      </c>
      <c r="E96" s="49">
        <v>4.6128455614807839E-4</v>
      </c>
      <c r="F96" s="49">
        <v>1.206329514751788E-3</v>
      </c>
      <c r="G96" s="49">
        <v>2.4485853299822027E-3</v>
      </c>
      <c r="H96" s="49">
        <v>4.4856351414294731E-3</v>
      </c>
      <c r="I96" s="49">
        <v>7.7507393456585257E-3</v>
      </c>
      <c r="J96" s="49">
        <v>1.2920578006699691E-2</v>
      </c>
      <c r="K96" s="49">
        <v>2.0559294812105167E-2</v>
      </c>
      <c r="L96" s="49">
        <v>3.1104285830368318E-2</v>
      </c>
      <c r="M96" s="49">
        <v>4.441569798992203E-2</v>
      </c>
      <c r="N96" s="49">
        <v>5.9503327603955304E-2</v>
      </c>
      <c r="O96" s="49">
        <v>7.7343852250220571E-2</v>
      </c>
      <c r="P96" s="49">
        <v>9.5473090267417751E-2</v>
      </c>
      <c r="Q96" s="49">
        <v>0.1140430615662936</v>
      </c>
      <c r="R96" s="49">
        <v>0.13456411375922095</v>
      </c>
      <c r="S96" s="49">
        <v>0.15976067586669446</v>
      </c>
      <c r="T96" s="49">
        <v>0.19317886172170062</v>
      </c>
      <c r="U96" s="49">
        <v>0.2384118336247309</v>
      </c>
      <c r="V96" s="49">
        <v>0.29760892138694933</v>
      </c>
      <c r="W96" s="49">
        <v>0.36946169265082751</v>
      </c>
      <c r="X96" s="49">
        <v>0.44812749464313867</v>
      </c>
      <c r="Y96" s="49">
        <v>0.52490631878691452</v>
      </c>
      <c r="Z96" s="49">
        <v>0.59210898799982004</v>
      </c>
      <c r="AA96" s="49">
        <v>0.64596050416090045</v>
      </c>
      <c r="AB96" s="49">
        <v>0.68662543951539823</v>
      </c>
      <c r="AC96" s="49">
        <v>0.71646215660919177</v>
      </c>
      <c r="AD96" s="49">
        <v>0.72768259123098822</v>
      </c>
      <c r="AE96" s="49">
        <v>0.73331260767018636</v>
      </c>
      <c r="AF96" s="49">
        <v>0.73535978719435124</v>
      </c>
      <c r="AG96" s="49">
        <v>0.73517154206894875</v>
      </c>
      <c r="AH96" s="49">
        <v>0.73361305156195922</v>
      </c>
      <c r="AI96" s="49">
        <v>0.73122547472993937</v>
      </c>
      <c r="AJ96" s="49">
        <v>0.72834202739532461</v>
      </c>
      <c r="AK96" s="49">
        <v>0.72516595067245904</v>
      </c>
      <c r="AL96" s="49">
        <v>0.72182049476338073</v>
      </c>
      <c r="AM96" s="49">
        <v>0.71838013241602927</v>
      </c>
    </row>
    <row r="97" spans="1:39" s="49" customFormat="1" x14ac:dyDescent="0.25">
      <c r="A97" s="49" t="s">
        <v>125</v>
      </c>
      <c r="B97" s="49">
        <v>5.7027777781213901E-2</v>
      </c>
      <c r="C97" s="49">
        <v>5.7539398798141912E-2</v>
      </c>
      <c r="D97" s="49">
        <v>6.0051342146680904E-2</v>
      </c>
      <c r="E97" s="49">
        <v>6.2400008231592481E-2</v>
      </c>
      <c r="F97" s="49">
        <v>6.469482960527842E-2</v>
      </c>
      <c r="G97" s="49">
        <v>6.6964147597957296E-2</v>
      </c>
      <c r="H97" s="49">
        <v>6.9335089308183384E-2</v>
      </c>
      <c r="I97" s="49">
        <v>7.1784307400406075E-2</v>
      </c>
      <c r="J97" s="49">
        <v>7.4305449336863116E-2</v>
      </c>
      <c r="K97" s="49">
        <v>7.6895511300616323E-2</v>
      </c>
      <c r="L97" s="49">
        <v>7.955875400809316E-2</v>
      </c>
      <c r="M97" s="49">
        <v>8.2291348038207535E-2</v>
      </c>
      <c r="N97" s="49">
        <v>8.5108592379314979E-2</v>
      </c>
      <c r="O97" s="49">
        <v>8.7952834819555528E-2</v>
      </c>
      <c r="P97" s="49">
        <v>9.0834402121259247E-2</v>
      </c>
      <c r="Q97" s="49">
        <v>9.3751103111871681E-2</v>
      </c>
      <c r="R97" s="49">
        <v>9.6712391052369118E-2</v>
      </c>
      <c r="S97" s="49">
        <v>9.9705135113413002E-2</v>
      </c>
      <c r="T97" s="49">
        <v>0.10284593561701057</v>
      </c>
      <c r="U97" s="49">
        <v>0.10609562633776742</v>
      </c>
      <c r="V97" s="49">
        <v>0.10939395953926291</v>
      </c>
      <c r="W97" s="49">
        <v>0.11277667806269724</v>
      </c>
      <c r="X97" s="49">
        <v>0.11623974452582597</v>
      </c>
      <c r="Y97" s="49">
        <v>0.11977417241616638</v>
      </c>
      <c r="Z97" s="49">
        <v>0.12335671937371552</v>
      </c>
      <c r="AA97" s="49">
        <v>0.12700586920745227</v>
      </c>
      <c r="AB97" s="49">
        <v>0.13065718834908935</v>
      </c>
      <c r="AC97" s="49">
        <v>0.13441677650747896</v>
      </c>
      <c r="AD97" s="49">
        <v>0.13837997318828374</v>
      </c>
      <c r="AE97" s="49">
        <v>0.14246002230622853</v>
      </c>
      <c r="AF97" s="49">
        <v>0.14666036918409511</v>
      </c>
      <c r="AG97" s="49">
        <v>0.150984560728008</v>
      </c>
      <c r="AH97" s="49">
        <v>0.15543624842245832</v>
      </c>
      <c r="AI97" s="49">
        <v>0.16001919141387261</v>
      </c>
      <c r="AJ97" s="49">
        <v>0.16473725968430031</v>
      </c>
      <c r="AK97" s="49">
        <v>0.16959443732043286</v>
      </c>
      <c r="AL97" s="49">
        <v>0.17459482587700115</v>
      </c>
      <c r="AM97" s="49">
        <v>0.17974264784058411</v>
      </c>
    </row>
    <row r="98" spans="1:39" s="49" customFormat="1" x14ac:dyDescent="0.25">
      <c r="A98" s="49" t="s">
        <v>126</v>
      </c>
      <c r="B98" s="49">
        <v>0.24551929084935195</v>
      </c>
      <c r="C98" s="49">
        <v>0.33172633719093908</v>
      </c>
      <c r="D98" s="49">
        <v>0.42357473829677389</v>
      </c>
      <c r="E98" s="49">
        <v>0.54162943420127241</v>
      </c>
      <c r="F98" s="49">
        <v>0.67979079442755941</v>
      </c>
      <c r="G98" s="49">
        <v>0.84211522457187793</v>
      </c>
      <c r="H98" s="49">
        <v>1.0361891991253021</v>
      </c>
      <c r="I98" s="49">
        <v>1.267242266566883</v>
      </c>
      <c r="J98" s="49">
        <v>1.5438567692510423</v>
      </c>
      <c r="K98" s="49">
        <v>1.8679245818041097</v>
      </c>
      <c r="L98" s="49">
        <v>2.2392573439567407</v>
      </c>
      <c r="M98" s="49">
        <v>2.6532221981056026</v>
      </c>
      <c r="N98" s="49">
        <v>3.1011323908786586</v>
      </c>
      <c r="O98" s="49">
        <v>3.574293703882331</v>
      </c>
      <c r="P98" s="49">
        <v>4.0630217902092411</v>
      </c>
      <c r="Q98" s="49">
        <v>4.5578284813798833</v>
      </c>
      <c r="R98" s="49">
        <v>5.0477606802557986</v>
      </c>
      <c r="S98" s="49">
        <v>5.5351798785070221</v>
      </c>
      <c r="T98" s="49">
        <v>6.0124762152300883</v>
      </c>
      <c r="U98" s="49">
        <v>6.4733940555467164</v>
      </c>
      <c r="V98" s="49">
        <v>6.9162353128899223</v>
      </c>
      <c r="W98" s="49">
        <v>7.3340018140843757</v>
      </c>
      <c r="X98" s="49">
        <v>7.7318545063290696</v>
      </c>
      <c r="Y98" s="49">
        <v>8.1063440371001541</v>
      </c>
      <c r="Z98" s="49">
        <v>8.4569601866822168</v>
      </c>
      <c r="AA98" s="49">
        <v>8.7845280482539341</v>
      </c>
      <c r="AB98" s="49">
        <v>9.0773165715274917</v>
      </c>
      <c r="AC98" s="49">
        <v>9.3547067381081384</v>
      </c>
      <c r="AD98" s="49">
        <v>9.6154985478574506</v>
      </c>
      <c r="AE98" s="49">
        <v>9.8591012018358803</v>
      </c>
      <c r="AF98" s="49">
        <v>10.086988928411925</v>
      </c>
      <c r="AG98" s="49">
        <v>10.300427785277837</v>
      </c>
      <c r="AH98" s="49">
        <v>10.501094804409075</v>
      </c>
      <c r="AI98" s="49">
        <v>10.690422417788977</v>
      </c>
      <c r="AJ98" s="49">
        <v>10.869966131164185</v>
      </c>
      <c r="AK98" s="49">
        <v>11.04124453980973</v>
      </c>
      <c r="AL98" s="49">
        <v>11.205723216251595</v>
      </c>
      <c r="AM98" s="49">
        <v>11.364740118595982</v>
      </c>
    </row>
    <row r="99" spans="1:39" s="49" customFormat="1" x14ac:dyDescent="0.25">
      <c r="A99" s="49" t="s">
        <v>127</v>
      </c>
      <c r="B99" s="49">
        <v>0</v>
      </c>
      <c r="C99" s="49">
        <v>0</v>
      </c>
      <c r="D99" s="49">
        <v>0</v>
      </c>
      <c r="E99" s="49">
        <v>0</v>
      </c>
      <c r="F99" s="49">
        <v>0</v>
      </c>
      <c r="G99" s="49">
        <v>2.3839133528406671E-2</v>
      </c>
      <c r="H99" s="49">
        <v>5.6629878522984213E-2</v>
      </c>
      <c r="I99" s="49">
        <v>0.10156801745382048</v>
      </c>
      <c r="J99" s="49">
        <v>0.16281389921924513</v>
      </c>
      <c r="K99" s="49">
        <v>0.24544184881253264</v>
      </c>
      <c r="L99" s="49">
        <v>0.35623759955643886</v>
      </c>
      <c r="M99" s="49">
        <v>0.50245249821492544</v>
      </c>
      <c r="N99" s="49">
        <v>0.69254193965254396</v>
      </c>
      <c r="O99" s="49">
        <v>0.93824976266063642</v>
      </c>
      <c r="P99" s="49">
        <v>1.2465622963901681</v>
      </c>
      <c r="Q99" s="49">
        <v>1.6181519004221279</v>
      </c>
      <c r="R99" s="49">
        <v>2.044711780197408</v>
      </c>
      <c r="S99" s="49">
        <v>2.5074399620904195</v>
      </c>
      <c r="T99" s="49">
        <v>3.0618627384819601</v>
      </c>
      <c r="U99" s="49">
        <v>3.6246296665186719</v>
      </c>
      <c r="V99" s="49">
        <v>4.1629157035602917</v>
      </c>
      <c r="W99" s="49">
        <v>4.6506201430895917</v>
      </c>
      <c r="X99" s="49">
        <v>5.0843790642100402</v>
      </c>
      <c r="Y99" s="49">
        <v>5.4420951880620629</v>
      </c>
      <c r="Z99" s="49">
        <v>5.7291206937973129</v>
      </c>
      <c r="AA99" s="49">
        <v>5.9557979670898797</v>
      </c>
      <c r="AB99" s="49">
        <v>6.1421344799213555</v>
      </c>
      <c r="AC99" s="49">
        <v>6.2965067312042562</v>
      </c>
      <c r="AD99" s="49">
        <v>6.417092483377659</v>
      </c>
      <c r="AE99" s="49">
        <v>6.5169327535140074</v>
      </c>
      <c r="AF99" s="49">
        <v>6.6016276516253001</v>
      </c>
      <c r="AG99" s="49">
        <v>6.6754099095869908</v>
      </c>
      <c r="AH99" s="49">
        <v>6.7414157098936203</v>
      </c>
      <c r="AI99" s="49">
        <v>6.8019371266462842</v>
      </c>
      <c r="AJ99" s="49">
        <v>6.8586335284438436</v>
      </c>
      <c r="AK99" s="49">
        <v>6.9126984130828122</v>
      </c>
      <c r="AL99" s="49">
        <v>6.9649863854392073</v>
      </c>
      <c r="AM99" s="49">
        <v>7.0161075744109569</v>
      </c>
    </row>
    <row r="100" spans="1:39" s="49" customFormat="1" x14ac:dyDescent="0.25">
      <c r="A100" s="49" t="s">
        <v>128</v>
      </c>
      <c r="B100" s="49">
        <v>0</v>
      </c>
      <c r="C100" s="49">
        <v>0</v>
      </c>
      <c r="D100" s="49">
        <v>0.50807999999999998</v>
      </c>
      <c r="E100" s="49">
        <v>0.50807999999999998</v>
      </c>
      <c r="F100" s="49">
        <v>0.76211999999999991</v>
      </c>
      <c r="G100" s="49">
        <v>1.01616</v>
      </c>
      <c r="H100" s="49">
        <v>1.2702</v>
      </c>
      <c r="I100" s="49">
        <v>1.2702</v>
      </c>
      <c r="J100" s="49">
        <v>1.5242399999999998</v>
      </c>
      <c r="K100" s="49">
        <v>1.7782799999999999</v>
      </c>
      <c r="L100" s="49">
        <v>1.7782799999999999</v>
      </c>
      <c r="M100" s="49">
        <v>2.0323199999999999</v>
      </c>
      <c r="N100" s="49">
        <v>2.2863600000000002</v>
      </c>
      <c r="O100" s="49">
        <v>2.2863600000000002</v>
      </c>
      <c r="P100" s="49">
        <v>2.2863600000000002</v>
      </c>
      <c r="Q100" s="49">
        <v>2.2863600000000002</v>
      </c>
      <c r="R100" s="49">
        <v>2.2863600000000002</v>
      </c>
      <c r="S100" s="49">
        <v>2.2863600000000002</v>
      </c>
      <c r="T100" s="49">
        <v>2.5404</v>
      </c>
      <c r="U100" s="49">
        <v>2.5404</v>
      </c>
      <c r="V100" s="49">
        <v>2.5404</v>
      </c>
      <c r="W100" s="49">
        <v>2.5404</v>
      </c>
      <c r="X100" s="49">
        <v>2.5404</v>
      </c>
      <c r="Y100" s="49">
        <v>2.7944399999999998</v>
      </c>
      <c r="Z100" s="49">
        <v>2.7944399999999998</v>
      </c>
      <c r="AA100" s="49">
        <v>2.7944399999999998</v>
      </c>
      <c r="AB100" s="49">
        <v>2.7944399999999998</v>
      </c>
      <c r="AC100" s="49">
        <v>3.0484799999999996</v>
      </c>
      <c r="AD100" s="49">
        <v>3.0484799999999996</v>
      </c>
      <c r="AE100" s="49">
        <v>3.0484799999999996</v>
      </c>
      <c r="AF100" s="49">
        <v>3.0484799999999996</v>
      </c>
      <c r="AG100" s="49">
        <v>3.3025199999999999</v>
      </c>
      <c r="AH100" s="49">
        <v>3.3025199999999999</v>
      </c>
      <c r="AI100" s="49">
        <v>3.3025199999999999</v>
      </c>
      <c r="AJ100" s="49">
        <v>3.3025199999999999</v>
      </c>
      <c r="AK100" s="49">
        <v>3.5565599999999997</v>
      </c>
      <c r="AL100" s="49">
        <v>3.5565599999999997</v>
      </c>
      <c r="AM100" s="49">
        <v>3.5565599999999997</v>
      </c>
    </row>
    <row r="101" spans="1:39" s="49" customFormat="1" x14ac:dyDescent="0.25">
      <c r="A101" s="49" t="s">
        <v>129</v>
      </c>
      <c r="B101" s="49">
        <v>0.7099042613891543</v>
      </c>
      <c r="C101" s="49">
        <v>0.70840808840958969</v>
      </c>
      <c r="D101" s="49">
        <v>0.71106436136229501</v>
      </c>
      <c r="E101" s="49">
        <v>0.80155664816780148</v>
      </c>
      <c r="F101" s="49">
        <v>0.93240245716090975</v>
      </c>
      <c r="G101" s="49">
        <v>1.118802985456238</v>
      </c>
      <c r="H101" s="49">
        <v>1.3850764496338823</v>
      </c>
      <c r="I101" s="49">
        <v>1.7578036480374402</v>
      </c>
      <c r="J101" s="49">
        <v>2.2558584172458227</v>
      </c>
      <c r="K101" s="49">
        <v>2.8728650636715174</v>
      </c>
      <c r="L101" s="49">
        <v>3.5698529865695896</v>
      </c>
      <c r="M101" s="49">
        <v>4.2745285627178173</v>
      </c>
      <c r="N101" s="49">
        <v>4.9118418748339607</v>
      </c>
      <c r="O101" s="49">
        <v>5.4456020678442272</v>
      </c>
      <c r="P101" s="49">
        <v>5.8554126978254883</v>
      </c>
      <c r="Q101" s="49">
        <v>6.1480549832835294</v>
      </c>
      <c r="R101" s="49">
        <v>6.3427963418099482</v>
      </c>
      <c r="S101" s="49">
        <v>6.4697406027112132</v>
      </c>
      <c r="T101" s="49">
        <v>6.5495209315296288</v>
      </c>
      <c r="U101" s="49">
        <v>6.604415172106866</v>
      </c>
      <c r="V101" s="49">
        <v>6.6460269424965244</v>
      </c>
      <c r="W101" s="49">
        <v>6.6815974213669262</v>
      </c>
      <c r="X101" s="49">
        <v>6.721948367983547</v>
      </c>
      <c r="Y101" s="49">
        <v>6.7586664354629651</v>
      </c>
      <c r="Z101" s="49">
        <v>6.7946493437863085</v>
      </c>
      <c r="AA101" s="49">
        <v>6.8318929906487202</v>
      </c>
      <c r="AB101" s="49">
        <v>6.8723568199856722</v>
      </c>
      <c r="AC101" s="49">
        <v>6.915950103806594</v>
      </c>
      <c r="AD101" s="49">
        <v>6.9605137079682136</v>
      </c>
      <c r="AE101" s="49">
        <v>7.0069197416311519</v>
      </c>
      <c r="AF101" s="49">
        <v>7.0550507357079653</v>
      </c>
      <c r="AG101" s="49">
        <v>7.1047922775098753</v>
      </c>
      <c r="AH101" s="49">
        <v>7.1560403637719476</v>
      </c>
      <c r="AI101" s="49">
        <v>7.208704920880054</v>
      </c>
      <c r="AJ101" s="49">
        <v>7.2627109037934048</v>
      </c>
      <c r="AK101" s="49">
        <v>7.3179978952531108</v>
      </c>
      <c r="AL101" s="49">
        <v>7.3745188534107591</v>
      </c>
      <c r="AM101" s="49">
        <v>7.4322384605146325</v>
      </c>
    </row>
    <row r="102" spans="1:39" s="49" customFormat="1" x14ac:dyDescent="0.25">
      <c r="A102" s="49" t="s">
        <v>130</v>
      </c>
      <c r="B102" s="49">
        <v>1.2339458949960231</v>
      </c>
      <c r="C102" s="49">
        <v>1.2553263806020449</v>
      </c>
      <c r="D102" s="49">
        <v>1.2665119468891015</v>
      </c>
      <c r="E102" s="49">
        <v>1.278897414718204</v>
      </c>
      <c r="F102" s="49">
        <v>1.2920727276204123</v>
      </c>
      <c r="G102" s="49">
        <v>1.3062681468588038</v>
      </c>
      <c r="H102" s="49">
        <v>1.3219869864117184</v>
      </c>
      <c r="I102" s="49">
        <v>1.3400497918408458</v>
      </c>
      <c r="J102" s="49">
        <v>1.3607099028822078</v>
      </c>
      <c r="K102" s="49">
        <v>1.3826269547325964</v>
      </c>
      <c r="L102" s="49">
        <v>1.4033217788596652</v>
      </c>
      <c r="M102" s="49">
        <v>1.4214170855393744</v>
      </c>
      <c r="N102" s="49">
        <v>1.4371490256946586</v>
      </c>
      <c r="O102" s="49">
        <v>1.4514068593552405</v>
      </c>
      <c r="P102" s="49">
        <v>1.4648296831429364</v>
      </c>
      <c r="Q102" s="49">
        <v>1.4778451758348892</v>
      </c>
      <c r="R102" s="49">
        <v>1.4906185306298987</v>
      </c>
      <c r="S102" s="49">
        <v>1.503239813991653</v>
      </c>
      <c r="T102" s="49">
        <v>1.5157999971816933</v>
      </c>
      <c r="U102" s="49">
        <v>1.5282449850104503</v>
      </c>
      <c r="V102" s="49">
        <v>1.5406328480045575</v>
      </c>
      <c r="W102" s="49">
        <v>1.5529187842138252</v>
      </c>
      <c r="X102" s="49">
        <v>1.5651047877297604</v>
      </c>
      <c r="Y102" s="49">
        <v>1.5771918092523169</v>
      </c>
      <c r="Z102" s="49">
        <v>1.5891312774494346</v>
      </c>
      <c r="AA102" s="49">
        <v>1.6009479330047696</v>
      </c>
      <c r="AB102" s="49">
        <v>1.6126173732644238</v>
      </c>
      <c r="AC102" s="49">
        <v>1.6241396556805052</v>
      </c>
      <c r="AD102" s="49">
        <v>1.6355393255143673</v>
      </c>
      <c r="AE102" s="49">
        <v>1.6467673680901902</v>
      </c>
      <c r="AF102" s="49">
        <v>1.6578973380386897</v>
      </c>
      <c r="AG102" s="49">
        <v>1.6688802095502933</v>
      </c>
      <c r="AH102" s="49">
        <v>1.6797895313037703</v>
      </c>
      <c r="AI102" s="49">
        <v>1.6906007895476178</v>
      </c>
      <c r="AJ102" s="49">
        <v>1.7013385005116075</v>
      </c>
      <c r="AK102" s="49">
        <v>1.7120271800476756</v>
      </c>
      <c r="AL102" s="49">
        <v>1.7226913437883193</v>
      </c>
      <c r="AM102" s="49">
        <v>1.7333309919264197</v>
      </c>
    </row>
    <row r="103" spans="1:39" s="49" customFormat="1" x14ac:dyDescent="0.25">
      <c r="A103" s="49" t="s">
        <v>131</v>
      </c>
      <c r="B103" s="49">
        <v>13.669852041660919</v>
      </c>
      <c r="C103" s="49">
        <v>13.649600154225155</v>
      </c>
      <c r="D103" s="49">
        <v>13.758846468919808</v>
      </c>
      <c r="E103" s="49">
        <v>14.005025028370431</v>
      </c>
      <c r="F103" s="49">
        <v>14.296208598225123</v>
      </c>
      <c r="G103" s="49">
        <v>14.631070588280537</v>
      </c>
      <c r="H103" s="49">
        <v>15.04801356998925</v>
      </c>
      <c r="I103" s="49">
        <v>15.576809775549277</v>
      </c>
      <c r="J103" s="49">
        <v>16.236078336810984</v>
      </c>
      <c r="K103" s="49">
        <v>16.996631672127553</v>
      </c>
      <c r="L103" s="49">
        <v>17.78733463384895</v>
      </c>
      <c r="M103" s="49">
        <v>18.542064820465782</v>
      </c>
      <c r="N103" s="49">
        <v>19.226442710655185</v>
      </c>
      <c r="O103" s="49">
        <v>19.828694828023728</v>
      </c>
      <c r="P103" s="49">
        <v>20.338884428937753</v>
      </c>
      <c r="Q103" s="49">
        <v>20.759955118706259</v>
      </c>
      <c r="R103" s="49">
        <v>21.105351203797557</v>
      </c>
      <c r="S103" s="49">
        <v>21.401174035990525</v>
      </c>
      <c r="T103" s="49">
        <v>21.664122987010572</v>
      </c>
      <c r="U103" s="49">
        <v>21.908068052554881</v>
      </c>
      <c r="V103" s="49">
        <v>22.142087840106694</v>
      </c>
      <c r="W103" s="49">
        <v>22.371691628574386</v>
      </c>
      <c r="X103" s="49">
        <v>22.606084949929343</v>
      </c>
      <c r="Y103" s="49">
        <v>22.837175654488068</v>
      </c>
      <c r="Z103" s="49">
        <v>23.067231853695322</v>
      </c>
      <c r="AA103" s="49">
        <v>23.299247756608395</v>
      </c>
      <c r="AB103" s="49">
        <v>23.536309044427572</v>
      </c>
      <c r="AC103" s="49">
        <v>23.781258940443212</v>
      </c>
      <c r="AD103" s="49">
        <v>24.026335934166642</v>
      </c>
      <c r="AE103" s="49">
        <v>24.274640086697946</v>
      </c>
      <c r="AF103" s="49">
        <v>24.526696384371153</v>
      </c>
      <c r="AG103" s="49">
        <v>24.782173657960122</v>
      </c>
      <c r="AH103" s="49">
        <v>25.041630078466362</v>
      </c>
      <c r="AI103" s="49">
        <v>25.3049345855081</v>
      </c>
      <c r="AJ103" s="49">
        <v>25.572321516338892</v>
      </c>
      <c r="AK103" s="49">
        <v>25.844038941995169</v>
      </c>
      <c r="AL103" s="49">
        <v>26.120347493044321</v>
      </c>
      <c r="AM103" s="49">
        <v>26.401333666965161</v>
      </c>
    </row>
    <row r="104" spans="1:39" s="49" customFormat="1" x14ac:dyDescent="0.25">
      <c r="A104" s="49" t="s">
        <v>132</v>
      </c>
      <c r="B104" s="49">
        <v>6.2702727944444208</v>
      </c>
      <c r="C104" s="49">
        <v>6.3556976489237975</v>
      </c>
      <c r="D104" s="49">
        <v>6.398496252338707</v>
      </c>
      <c r="E104" s="49">
        <v>6.5062343496921855</v>
      </c>
      <c r="F104" s="49">
        <v>6.6187415394352875</v>
      </c>
      <c r="G104" s="49">
        <v>6.7386105699596879</v>
      </c>
      <c r="H104" s="49">
        <v>6.8797869628710258</v>
      </c>
      <c r="I104" s="49">
        <v>7.0390833334962339</v>
      </c>
      <c r="J104" s="49">
        <v>7.2148838335501413</v>
      </c>
      <c r="K104" s="49">
        <v>7.4005391103533551</v>
      </c>
      <c r="L104" s="49">
        <v>7.5990247557410955</v>
      </c>
      <c r="M104" s="49">
        <v>7.8010819083075162</v>
      </c>
      <c r="N104" s="49">
        <v>8.0050409125413395</v>
      </c>
      <c r="O104" s="49">
        <v>8.2211350150177527</v>
      </c>
      <c r="P104" s="49">
        <v>8.4361524846885168</v>
      </c>
      <c r="Q104" s="49">
        <v>8.6428540152024862</v>
      </c>
      <c r="R104" s="49">
        <v>8.8323705747797323</v>
      </c>
      <c r="S104" s="49">
        <v>9.0125837579796233</v>
      </c>
      <c r="T104" s="49">
        <v>9.1837773625587715</v>
      </c>
      <c r="U104" s="49">
        <v>9.3457387215817711</v>
      </c>
      <c r="V104" s="49">
        <v>9.4977246120667491</v>
      </c>
      <c r="W104" s="49">
        <v>9.6379037192237575</v>
      </c>
      <c r="X104" s="49">
        <v>9.7667871826789163</v>
      </c>
      <c r="Y104" s="49">
        <v>9.8793663766932056</v>
      </c>
      <c r="Z104" s="49">
        <v>9.9769900831515947</v>
      </c>
      <c r="AA104" s="49">
        <v>10.063363600057944</v>
      </c>
      <c r="AB104" s="49">
        <v>10.137640563036539</v>
      </c>
      <c r="AC104" s="49">
        <v>10.204704693768337</v>
      </c>
      <c r="AD104" s="49">
        <v>10.271340155285682</v>
      </c>
      <c r="AE104" s="49">
        <v>10.336228862258183</v>
      </c>
      <c r="AF104" s="49">
        <v>10.400556950208856</v>
      </c>
      <c r="AG104" s="49">
        <v>10.465090034614089</v>
      </c>
      <c r="AH104" s="49">
        <v>10.530306958699592</v>
      </c>
      <c r="AI104" s="49">
        <v>10.596501383086849</v>
      </c>
      <c r="AJ104" s="49">
        <v>10.663851481213847</v>
      </c>
      <c r="AK104" s="49">
        <v>10.732465111947088</v>
      </c>
      <c r="AL104" s="49">
        <v>10.802408110701814</v>
      </c>
      <c r="AM104" s="49">
        <v>10.873721617768576</v>
      </c>
    </row>
    <row r="105" spans="1:39" s="49" customFormat="1" x14ac:dyDescent="0.25">
      <c r="A105" s="49" t="s">
        <v>133</v>
      </c>
      <c r="B105" s="49">
        <v>6.2235814209594462</v>
      </c>
      <c r="C105" s="49">
        <v>6.0339025408230675</v>
      </c>
      <c r="D105" s="49">
        <v>6.422682168982945</v>
      </c>
      <c r="E105" s="49">
        <v>6.3796506187899453</v>
      </c>
      <c r="F105" s="49">
        <v>6.5650159510792383</v>
      </c>
      <c r="G105" s="49">
        <v>6.5650159510792383</v>
      </c>
      <c r="H105" s="49">
        <v>6.5650159510792383</v>
      </c>
      <c r="I105" s="49">
        <v>7.365015391319238</v>
      </c>
      <c r="J105" s="49">
        <v>7.365015391319238</v>
      </c>
      <c r="K105" s="49">
        <v>7.365015391319238</v>
      </c>
      <c r="L105" s="49">
        <v>7.365015391319238</v>
      </c>
      <c r="M105" s="49">
        <v>7.365015391319238</v>
      </c>
      <c r="N105" s="49">
        <v>8.4278148315612658</v>
      </c>
      <c r="O105" s="49">
        <v>8.4278148315612658</v>
      </c>
      <c r="P105" s="49">
        <v>8.4278148315612658</v>
      </c>
      <c r="Q105" s="49">
        <v>8.4278148315612658</v>
      </c>
      <c r="R105" s="49">
        <v>8.4278148315612658</v>
      </c>
      <c r="S105" s="49">
        <v>8.4278148315612658</v>
      </c>
      <c r="T105" s="49">
        <v>8.4278148315612658</v>
      </c>
      <c r="U105" s="49">
        <v>8.4278148315612658</v>
      </c>
      <c r="V105" s="49">
        <v>8.4278148315612658</v>
      </c>
      <c r="W105" s="49">
        <v>8.4278148315612658</v>
      </c>
      <c r="X105" s="49">
        <v>8.4278148315612658</v>
      </c>
      <c r="Y105" s="49">
        <v>8.4278148315612658</v>
      </c>
      <c r="Z105" s="49">
        <v>8.4278148315612658</v>
      </c>
      <c r="AA105" s="49">
        <v>8.4278148315612658</v>
      </c>
      <c r="AB105" s="49">
        <v>8.4278148315612658</v>
      </c>
      <c r="AC105" s="49">
        <v>8.4278148315612658</v>
      </c>
      <c r="AD105" s="49">
        <v>8.4278148315612658</v>
      </c>
      <c r="AE105" s="49">
        <v>8.4278148315612658</v>
      </c>
      <c r="AF105" s="49">
        <v>8.4278148315612658</v>
      </c>
      <c r="AG105" s="49">
        <v>8.4278148315612658</v>
      </c>
      <c r="AH105" s="49">
        <v>8.4278148315612658</v>
      </c>
      <c r="AI105" s="49">
        <v>8.4278148315612658</v>
      </c>
      <c r="AJ105" s="49">
        <v>8.4278148315612658</v>
      </c>
      <c r="AK105" s="49">
        <v>8.4278148315612658</v>
      </c>
      <c r="AL105" s="49">
        <v>8.4278148315612658</v>
      </c>
      <c r="AM105" s="49">
        <v>8.4278148315612658</v>
      </c>
    </row>
    <row r="106" spans="1:39" s="49" customFormat="1" x14ac:dyDescent="0.25">
      <c r="A106" s="49" t="s">
        <v>134</v>
      </c>
      <c r="B106" s="49">
        <v>10.311697482222222</v>
      </c>
      <c r="C106" s="49">
        <v>10.354068179793551</v>
      </c>
      <c r="D106" s="49">
        <v>10.392709588192179</v>
      </c>
      <c r="E106" s="49">
        <v>10.490445311940082</v>
      </c>
      <c r="F106" s="49">
        <v>10.582721930563221</v>
      </c>
      <c r="G106" s="49">
        <v>10.666648919415749</v>
      </c>
      <c r="H106" s="49">
        <v>10.751180895814777</v>
      </c>
      <c r="I106" s="49">
        <v>10.833952454380768</v>
      </c>
      <c r="J106" s="49">
        <v>10.913760872096274</v>
      </c>
      <c r="K106" s="49">
        <v>10.991163627957114</v>
      </c>
      <c r="L106" s="49">
        <v>11.067150742053528</v>
      </c>
      <c r="M106" s="49">
        <v>11.140714376259965</v>
      </c>
      <c r="N106" s="49">
        <v>11.211752081586363</v>
      </c>
      <c r="O106" s="49">
        <v>11.283383336283498</v>
      </c>
      <c r="P106" s="49">
        <v>11.354341106081627</v>
      </c>
      <c r="Q106" s="49">
        <v>11.423702492697117</v>
      </c>
      <c r="R106" s="49">
        <v>11.488787565715347</v>
      </c>
      <c r="S106" s="49">
        <v>11.552842176654318</v>
      </c>
      <c r="T106" s="49">
        <v>11.617060005435757</v>
      </c>
      <c r="U106" s="49">
        <v>11.679940788453909</v>
      </c>
      <c r="V106" s="49">
        <v>11.741787599160972</v>
      </c>
      <c r="W106" s="49">
        <v>11.802991983413161</v>
      </c>
      <c r="X106" s="49">
        <v>11.864146426819856</v>
      </c>
      <c r="Y106" s="49">
        <v>11.924205551127429</v>
      </c>
      <c r="Z106" s="49">
        <v>11.983329851276469</v>
      </c>
      <c r="AA106" s="49">
        <v>12.042686543611383</v>
      </c>
      <c r="AB106" s="49">
        <v>12.100399120298277</v>
      </c>
      <c r="AC106" s="49">
        <v>12.15808241980239</v>
      </c>
      <c r="AD106" s="49">
        <v>12.215950598706248</v>
      </c>
      <c r="AE106" s="49">
        <v>12.273401120191934</v>
      </c>
      <c r="AF106" s="49">
        <v>12.330718549049795</v>
      </c>
      <c r="AG106" s="49">
        <v>12.387732140625765</v>
      </c>
      <c r="AH106" s="49">
        <v>12.444723528352554</v>
      </c>
      <c r="AI106" s="49">
        <v>12.501612530991341</v>
      </c>
      <c r="AJ106" s="49">
        <v>12.558498565618446</v>
      </c>
      <c r="AK106" s="49">
        <v>12.615479480437642</v>
      </c>
      <c r="AL106" s="49">
        <v>12.672651513550269</v>
      </c>
      <c r="AM106" s="49">
        <v>12.730021837576356</v>
      </c>
    </row>
    <row r="126" spans="1:2" x14ac:dyDescent="0.25">
      <c r="A126" s="48" t="s">
        <v>33</v>
      </c>
      <c r="B126" s="3"/>
    </row>
    <row r="127" spans="1:2" x14ac:dyDescent="0.25">
      <c r="A127" t="s">
        <v>98</v>
      </c>
      <c r="B127" t="s">
        <v>135</v>
      </c>
    </row>
    <row r="128" spans="1:2" ht="18" x14ac:dyDescent="0.35">
      <c r="A128" t="s">
        <v>99</v>
      </c>
      <c r="B128" t="s">
        <v>136</v>
      </c>
    </row>
    <row r="129" spans="1:39" x14ac:dyDescent="0.25">
      <c r="A129" s="1" t="s">
        <v>137</v>
      </c>
      <c r="B129" s="1">
        <v>2023</v>
      </c>
      <c r="C129" s="1">
        <v>2024</v>
      </c>
      <c r="D129" s="1">
        <v>2025</v>
      </c>
      <c r="E129" s="1">
        <v>2026</v>
      </c>
      <c r="F129" s="1">
        <v>2027</v>
      </c>
      <c r="G129" s="1">
        <v>2028</v>
      </c>
      <c r="H129" s="1">
        <v>2029</v>
      </c>
      <c r="I129" s="1">
        <v>2030</v>
      </c>
      <c r="J129" s="1">
        <v>2031</v>
      </c>
      <c r="K129" s="1">
        <v>2032</v>
      </c>
      <c r="L129" s="1">
        <v>2033</v>
      </c>
      <c r="M129" s="1">
        <v>2034</v>
      </c>
      <c r="N129" s="1">
        <v>2035</v>
      </c>
      <c r="O129" s="1">
        <v>2036</v>
      </c>
      <c r="P129" s="1">
        <v>2037</v>
      </c>
      <c r="Q129" s="1">
        <v>2038</v>
      </c>
      <c r="R129" s="1">
        <v>2039</v>
      </c>
      <c r="S129" s="1">
        <v>2040</v>
      </c>
      <c r="T129" s="1">
        <v>2041</v>
      </c>
      <c r="U129" s="1">
        <v>2042</v>
      </c>
      <c r="V129" s="1">
        <v>2043</v>
      </c>
      <c r="W129" s="1">
        <v>2044</v>
      </c>
      <c r="X129" s="1">
        <v>2045</v>
      </c>
      <c r="Y129" s="1">
        <v>2046</v>
      </c>
      <c r="Z129" s="1">
        <v>2047</v>
      </c>
      <c r="AA129" s="1">
        <v>2048</v>
      </c>
      <c r="AB129" s="1">
        <v>2049</v>
      </c>
      <c r="AC129" s="1">
        <v>2050</v>
      </c>
      <c r="AD129" s="1">
        <v>2051</v>
      </c>
      <c r="AE129" s="1">
        <v>2052</v>
      </c>
      <c r="AF129" s="1">
        <v>2053</v>
      </c>
      <c r="AG129" s="1">
        <v>2054</v>
      </c>
      <c r="AH129" s="1">
        <v>2055</v>
      </c>
      <c r="AI129" s="1">
        <v>2056</v>
      </c>
      <c r="AJ129" s="1">
        <v>2057</v>
      </c>
      <c r="AK129" s="1">
        <v>2058</v>
      </c>
      <c r="AL129" s="1">
        <v>2059</v>
      </c>
      <c r="AM129" s="1">
        <v>2060</v>
      </c>
    </row>
    <row r="130" spans="1:39" s="49" customFormat="1" x14ac:dyDescent="0.25">
      <c r="A130" s="49" t="s">
        <v>138</v>
      </c>
      <c r="B130" s="50">
        <v>4.0019999999999998</v>
      </c>
      <c r="C130" s="50">
        <v>3.7090000000000001</v>
      </c>
      <c r="D130" s="50">
        <v>3.8010000000000002</v>
      </c>
      <c r="E130" s="50">
        <v>3.7709999999999999</v>
      </c>
      <c r="F130" s="50">
        <v>2.9990000000000001</v>
      </c>
      <c r="G130" s="50">
        <v>2.97</v>
      </c>
      <c r="H130" s="50">
        <v>2.9590000000000001</v>
      </c>
      <c r="I130" s="50">
        <v>3.0350000000000001</v>
      </c>
      <c r="J130" s="50">
        <v>2.9950000000000001</v>
      </c>
      <c r="K130" s="50">
        <v>2.9689999999999999</v>
      </c>
      <c r="L130" s="50">
        <v>2.9249999999999998</v>
      </c>
      <c r="M130" s="50">
        <v>2.8820000000000001</v>
      </c>
      <c r="N130" s="50">
        <v>2.2250000000000001</v>
      </c>
      <c r="O130" s="50">
        <v>2.1989999999999998</v>
      </c>
      <c r="P130" s="50">
        <v>2.1779999999999999</v>
      </c>
      <c r="Q130" s="50">
        <v>2.1539999999999999</v>
      </c>
      <c r="R130" s="50">
        <v>2.141</v>
      </c>
      <c r="S130" s="50">
        <v>2.109</v>
      </c>
      <c r="T130" s="50">
        <v>2.081</v>
      </c>
      <c r="U130" s="50">
        <v>2.0569999999999999</v>
      </c>
      <c r="V130" s="50">
        <v>2.0459999999999998</v>
      </c>
      <c r="W130" s="50">
        <v>2.0270000000000001</v>
      </c>
      <c r="X130" s="50">
        <v>2.0110000000000001</v>
      </c>
      <c r="Y130" s="50">
        <v>1.992</v>
      </c>
      <c r="Z130" s="50">
        <v>1.976</v>
      </c>
      <c r="AA130" s="50">
        <v>1.9610000000000001</v>
      </c>
      <c r="AB130" s="50">
        <v>1.9470000000000001</v>
      </c>
      <c r="AC130" s="50">
        <v>1.95</v>
      </c>
      <c r="AD130" s="50">
        <v>1.9550000000000001</v>
      </c>
      <c r="AE130" s="50">
        <v>1.9610000000000001</v>
      </c>
      <c r="AF130" s="50">
        <v>1.9670000000000001</v>
      </c>
      <c r="AG130" s="50">
        <v>1.9730000000000001</v>
      </c>
      <c r="AH130" s="50">
        <v>1.98</v>
      </c>
      <c r="AI130" s="50">
        <v>1.986</v>
      </c>
      <c r="AJ130" s="50">
        <v>1.9930000000000001</v>
      </c>
      <c r="AK130" s="50">
        <v>2.0009999999999999</v>
      </c>
      <c r="AL130" s="50">
        <v>2.008</v>
      </c>
      <c r="AM130" s="50">
        <v>2.016</v>
      </c>
    </row>
    <row r="131" spans="1:39" s="49" customFormat="1" x14ac:dyDescent="0.25">
      <c r="A131" s="49" t="s">
        <v>139</v>
      </c>
      <c r="B131" s="50">
        <v>26.169</v>
      </c>
      <c r="C131" s="50">
        <v>26.800999999999998</v>
      </c>
      <c r="D131" s="93">
        <v>24.547000000000001</v>
      </c>
      <c r="E131" s="50">
        <v>24.282</v>
      </c>
      <c r="F131" s="50">
        <v>23.625</v>
      </c>
      <c r="G131" s="50">
        <v>22.677</v>
      </c>
      <c r="H131" s="50">
        <v>22.254999999999999</v>
      </c>
      <c r="I131" s="50">
        <v>21.739000000000001</v>
      </c>
      <c r="J131" s="50">
        <v>20.779</v>
      </c>
      <c r="K131" s="50">
        <v>19.794</v>
      </c>
      <c r="L131" s="50">
        <v>18.661000000000001</v>
      </c>
      <c r="M131" s="50">
        <v>17.170000000000002</v>
      </c>
      <c r="N131" s="50">
        <v>15.853</v>
      </c>
      <c r="O131" s="50">
        <v>14.635</v>
      </c>
      <c r="P131" s="50">
        <v>13.471</v>
      </c>
      <c r="Q131" s="50">
        <v>12.468</v>
      </c>
      <c r="R131" s="50">
        <v>11.528</v>
      </c>
      <c r="S131" s="50">
        <v>10.574999999999999</v>
      </c>
      <c r="T131" s="50">
        <v>9.7520000000000007</v>
      </c>
      <c r="U131" s="50">
        <v>8.9890000000000008</v>
      </c>
      <c r="V131" s="50">
        <v>8.2629999999999999</v>
      </c>
      <c r="W131" s="50">
        <v>7.5970000000000004</v>
      </c>
      <c r="X131" s="50">
        <v>6.9950000000000001</v>
      </c>
      <c r="Y131" s="50">
        <v>6.5049999999999999</v>
      </c>
      <c r="Z131" s="50">
        <v>6.0460000000000003</v>
      </c>
      <c r="AA131" s="50">
        <v>5.6459999999999999</v>
      </c>
      <c r="AB131" s="50">
        <v>5.3</v>
      </c>
      <c r="AC131" s="93">
        <v>4.9969999999999999</v>
      </c>
      <c r="AD131" s="50">
        <v>4.734</v>
      </c>
      <c r="AE131" s="50">
        <v>4.4980000000000002</v>
      </c>
      <c r="AF131" s="50">
        <v>4.2859999999999996</v>
      </c>
      <c r="AG131" s="50">
        <v>4.0979999999999999</v>
      </c>
      <c r="AH131" s="50">
        <v>3.927</v>
      </c>
      <c r="AI131" s="50">
        <v>3.7730000000000001</v>
      </c>
      <c r="AJ131" s="50">
        <v>3.633</v>
      </c>
      <c r="AK131" s="50">
        <v>3.5110000000000001</v>
      </c>
      <c r="AL131" s="50">
        <v>3.3980000000000001</v>
      </c>
      <c r="AM131" s="50">
        <v>3.298</v>
      </c>
    </row>
    <row r="132" spans="1:39" s="49" customFormat="1" x14ac:dyDescent="0.25">
      <c r="A132" s="49" t="s">
        <v>116</v>
      </c>
      <c r="B132" s="50">
        <v>7.3150000000000004</v>
      </c>
      <c r="C132" s="50">
        <v>7.2720000000000002</v>
      </c>
      <c r="D132" s="50">
        <v>7.2560000000000002</v>
      </c>
      <c r="E132" s="50">
        <v>7.2489999999999997</v>
      </c>
      <c r="F132" s="50">
        <v>7.2539999999999996</v>
      </c>
      <c r="G132" s="50">
        <v>7.2759999999999998</v>
      </c>
      <c r="H132" s="50">
        <v>7.2889999999999997</v>
      </c>
      <c r="I132" s="50">
        <v>7.2619999999999996</v>
      </c>
      <c r="J132" s="50">
        <v>7.2359999999999998</v>
      </c>
      <c r="K132" s="50">
        <v>7.2190000000000003</v>
      </c>
      <c r="L132" s="50">
        <v>7.1849999999999996</v>
      </c>
      <c r="M132" s="50">
        <v>7.1550000000000002</v>
      </c>
      <c r="N132" s="50">
        <v>7.1260000000000003</v>
      </c>
      <c r="O132" s="50">
        <v>7.0579999999999998</v>
      </c>
      <c r="P132" s="50">
        <v>6.923</v>
      </c>
      <c r="Q132" s="50">
        <v>6.9160000000000004</v>
      </c>
      <c r="R132" s="50">
        <v>6.9080000000000004</v>
      </c>
      <c r="S132" s="50">
        <v>6.9020000000000001</v>
      </c>
      <c r="T132" s="50">
        <v>6.8970000000000002</v>
      </c>
      <c r="U132" s="50">
        <v>6.89</v>
      </c>
      <c r="V132" s="50">
        <v>6.8819999999999997</v>
      </c>
      <c r="W132" s="50">
        <v>6.8730000000000002</v>
      </c>
      <c r="X132" s="50">
        <v>6.8680000000000003</v>
      </c>
      <c r="Y132" s="50">
        <v>6.8639999999999999</v>
      </c>
      <c r="Z132" s="50">
        <v>6.86</v>
      </c>
      <c r="AA132" s="50">
        <v>6.8550000000000004</v>
      </c>
      <c r="AB132" s="50">
        <v>6.8490000000000002</v>
      </c>
      <c r="AC132" s="50">
        <v>6.8419999999999996</v>
      </c>
      <c r="AD132" s="50">
        <v>6.8419999999999996</v>
      </c>
      <c r="AE132" s="50">
        <v>6.8419999999999996</v>
      </c>
      <c r="AF132" s="50">
        <v>6.8419999999999996</v>
      </c>
      <c r="AG132" s="50">
        <v>6.8419999999999996</v>
      </c>
      <c r="AH132" s="50">
        <v>6.8419999999999996</v>
      </c>
      <c r="AI132" s="50">
        <v>6.8419999999999996</v>
      </c>
      <c r="AJ132" s="50">
        <v>6.8419999999999996</v>
      </c>
      <c r="AK132" s="50">
        <v>6.8419999999999996</v>
      </c>
      <c r="AL132" s="50">
        <v>6.8419999999999996</v>
      </c>
      <c r="AM132" s="50">
        <v>6.8419999999999996</v>
      </c>
    </row>
    <row r="133" spans="1:39" s="49" customFormat="1" x14ac:dyDescent="0.25">
      <c r="A133" s="49" t="s">
        <v>140</v>
      </c>
      <c r="B133" s="50">
        <v>0.23499999999999999</v>
      </c>
      <c r="C133" s="50">
        <v>0.23599999999999999</v>
      </c>
      <c r="D133" s="50">
        <v>0.23599999999999999</v>
      </c>
      <c r="E133" s="50">
        <v>0.19400000000000001</v>
      </c>
      <c r="F133" s="50">
        <v>0.19600000000000001</v>
      </c>
      <c r="G133" s="50">
        <v>0.19600000000000001</v>
      </c>
      <c r="H133" s="50">
        <v>0.19600000000000001</v>
      </c>
      <c r="I133" s="50">
        <v>0.19900000000000001</v>
      </c>
      <c r="J133" s="50">
        <v>0.23799999999999999</v>
      </c>
      <c r="K133" s="50">
        <v>0.23799999999999999</v>
      </c>
      <c r="L133" s="50">
        <v>0.23799999999999999</v>
      </c>
      <c r="M133" s="50">
        <v>0.24099999999999999</v>
      </c>
      <c r="N133" s="50">
        <v>0.24</v>
      </c>
      <c r="O133" s="50">
        <v>0.24</v>
      </c>
      <c r="P133" s="50">
        <v>0.24299999999999999</v>
      </c>
      <c r="Q133" s="50">
        <v>0.24299999999999999</v>
      </c>
      <c r="R133" s="50">
        <v>0.24299999999999999</v>
      </c>
      <c r="S133" s="50">
        <v>0.24299999999999999</v>
      </c>
      <c r="T133" s="50">
        <v>0.24299999999999999</v>
      </c>
      <c r="U133" s="50">
        <v>0.245</v>
      </c>
      <c r="V133" s="50">
        <v>0.245</v>
      </c>
      <c r="W133" s="50">
        <v>0.245</v>
      </c>
      <c r="X133" s="50">
        <v>0.245</v>
      </c>
      <c r="Y133" s="50">
        <v>0.247</v>
      </c>
      <c r="Z133" s="50">
        <v>0.247</v>
      </c>
      <c r="AA133" s="50">
        <v>0.247</v>
      </c>
      <c r="AB133" s="50">
        <v>0.247</v>
      </c>
      <c r="AC133" s="50">
        <v>0.247</v>
      </c>
      <c r="AD133" s="50">
        <v>0.247</v>
      </c>
      <c r="AE133" s="50">
        <v>0.247</v>
      </c>
      <c r="AF133" s="50">
        <v>0.247</v>
      </c>
      <c r="AG133" s="50">
        <v>0.247</v>
      </c>
      <c r="AH133" s="50">
        <v>0.247</v>
      </c>
      <c r="AI133" s="50">
        <v>0.247</v>
      </c>
      <c r="AJ133" s="50">
        <v>0.247</v>
      </c>
      <c r="AK133" s="50">
        <v>0.247</v>
      </c>
      <c r="AL133" s="50">
        <v>0.247</v>
      </c>
      <c r="AM133" s="50">
        <v>0.247</v>
      </c>
    </row>
    <row r="134" spans="1:39" s="49" customFormat="1" x14ac:dyDescent="0.25">
      <c r="A134" s="49" t="s">
        <v>141</v>
      </c>
      <c r="B134" s="50">
        <v>-6.1790000000000003</v>
      </c>
      <c r="C134" s="50">
        <v>-6.3390000000000004</v>
      </c>
      <c r="D134" s="50">
        <v>-7.3710000000000004</v>
      </c>
      <c r="E134" s="50">
        <v>-8.7889999999999997</v>
      </c>
      <c r="F134" s="50">
        <v>-10.404</v>
      </c>
      <c r="G134" s="50">
        <v>-12.346</v>
      </c>
      <c r="H134" s="50">
        <v>-13.926</v>
      </c>
      <c r="I134" s="50">
        <v>-14.833</v>
      </c>
      <c r="J134" s="50">
        <v>-15.435</v>
      </c>
      <c r="K134" s="50">
        <v>-15.996</v>
      </c>
      <c r="L134" s="50">
        <v>-16.7</v>
      </c>
      <c r="M134" s="50">
        <v>-17.622</v>
      </c>
      <c r="N134" s="50">
        <v>-18.521000000000001</v>
      </c>
      <c r="O134" s="50">
        <v>-19.59</v>
      </c>
      <c r="P134" s="50">
        <v>-21.952000000000002</v>
      </c>
      <c r="Q134" s="50">
        <v>-23.291</v>
      </c>
      <c r="R134" s="50">
        <v>-24.593</v>
      </c>
      <c r="S134" s="50">
        <v>-25.931000000000001</v>
      </c>
      <c r="T134" s="50">
        <v>-27.173999999999999</v>
      </c>
      <c r="U134" s="50">
        <v>-28.292999999999999</v>
      </c>
      <c r="V134" s="50">
        <v>-28.922000000000001</v>
      </c>
      <c r="W134" s="50">
        <v>-28.971</v>
      </c>
      <c r="X134" s="50">
        <v>-28.79</v>
      </c>
      <c r="Y134" s="50">
        <v>-27.795000000000002</v>
      </c>
      <c r="Z134" s="50">
        <v>-26.754999999999999</v>
      </c>
      <c r="AA134" s="50">
        <v>-26.186</v>
      </c>
      <c r="AB134" s="50">
        <v>-26.492000000000001</v>
      </c>
      <c r="AC134" s="50">
        <v>-26.773</v>
      </c>
      <c r="AD134" s="50">
        <v>-26.773</v>
      </c>
      <c r="AE134" s="50">
        <v>-26.773</v>
      </c>
      <c r="AF134" s="50">
        <v>-26.773</v>
      </c>
      <c r="AG134" s="50">
        <v>-26.773</v>
      </c>
      <c r="AH134" s="50">
        <v>-26.773</v>
      </c>
      <c r="AI134" s="50">
        <v>-26.773</v>
      </c>
      <c r="AJ134" s="50">
        <v>-26.773</v>
      </c>
      <c r="AK134" s="50">
        <v>-26.773</v>
      </c>
      <c r="AL134" s="50">
        <v>-26.773</v>
      </c>
      <c r="AM134" s="50">
        <v>-26.773</v>
      </c>
    </row>
    <row r="135" spans="1:39" s="49" customFormat="1" x14ac:dyDescent="0.25">
      <c r="A135" s="49" t="s">
        <v>142</v>
      </c>
      <c r="B135" s="50">
        <v>3.5640000000000001</v>
      </c>
      <c r="C135" s="50">
        <v>4.1710000000000003</v>
      </c>
      <c r="D135" s="50">
        <v>4.2640000000000002</v>
      </c>
      <c r="E135" s="50">
        <v>4.3520000000000003</v>
      </c>
      <c r="F135" s="50">
        <v>4.4359999999999999</v>
      </c>
      <c r="G135" s="50">
        <v>4.5140000000000002</v>
      </c>
      <c r="H135" s="50">
        <v>4.5890000000000004</v>
      </c>
      <c r="I135" s="50">
        <v>4.66</v>
      </c>
      <c r="J135" s="50">
        <v>4.7080000000000002</v>
      </c>
      <c r="K135" s="50">
        <v>4.74</v>
      </c>
      <c r="L135" s="50">
        <v>4.7489999999999997</v>
      </c>
      <c r="M135" s="50">
        <v>4.7290000000000001</v>
      </c>
      <c r="N135" s="50">
        <v>4.6740000000000004</v>
      </c>
      <c r="O135" s="50">
        <v>4.5739999999999998</v>
      </c>
      <c r="P135" s="50">
        <v>4.4189999999999996</v>
      </c>
      <c r="Q135" s="50">
        <v>4.1970000000000001</v>
      </c>
      <c r="R135" s="50">
        <v>3.899</v>
      </c>
      <c r="S135" s="50">
        <v>3.524</v>
      </c>
      <c r="T135" s="50">
        <v>3.0859999999999999</v>
      </c>
      <c r="U135" s="50">
        <v>2.613</v>
      </c>
      <c r="V135" s="50">
        <v>2.1419999999999999</v>
      </c>
      <c r="W135" s="50">
        <v>1.7090000000000001</v>
      </c>
      <c r="X135" s="50">
        <v>1.3380000000000001</v>
      </c>
      <c r="Y135" s="50">
        <v>1.0389999999999999</v>
      </c>
      <c r="Z135" s="50">
        <v>0.80900000000000005</v>
      </c>
      <c r="AA135" s="50">
        <v>0.63900000000000001</v>
      </c>
      <c r="AB135" s="50">
        <v>0.51700000000000002</v>
      </c>
      <c r="AC135" s="50">
        <v>0.43</v>
      </c>
      <c r="AD135" s="50">
        <v>0.371</v>
      </c>
      <c r="AE135" s="50">
        <v>0.33100000000000002</v>
      </c>
      <c r="AF135" s="50">
        <v>0.30399999999999999</v>
      </c>
      <c r="AG135" s="50">
        <v>0.28599999999999998</v>
      </c>
      <c r="AH135" s="50">
        <v>0.27500000000000002</v>
      </c>
      <c r="AI135" s="50">
        <v>0.26800000000000002</v>
      </c>
      <c r="AJ135" s="50">
        <v>0.26400000000000001</v>
      </c>
      <c r="AK135" s="50">
        <v>0.26300000000000001</v>
      </c>
      <c r="AL135" s="50">
        <v>0.26300000000000001</v>
      </c>
      <c r="AM135" s="50">
        <v>0.26400000000000001</v>
      </c>
    </row>
    <row r="136" spans="1:39" s="49" customFormat="1" x14ac:dyDescent="0.25">
      <c r="A136" s="49" t="s">
        <v>143</v>
      </c>
      <c r="B136" s="49">
        <f>SUM(B130:B135)</f>
        <v>35.105999999999995</v>
      </c>
      <c r="C136" s="49">
        <f t="shared" ref="C136:AM136" si="0">SUM(C130:C135)</f>
        <v>35.849999999999994</v>
      </c>
      <c r="D136" s="49">
        <f t="shared" si="0"/>
        <v>32.732999999999997</v>
      </c>
      <c r="E136" s="49">
        <f t="shared" si="0"/>
        <v>31.059000000000001</v>
      </c>
      <c r="F136" s="49">
        <f t="shared" si="0"/>
        <v>28.105999999999998</v>
      </c>
      <c r="G136" s="49">
        <f t="shared" si="0"/>
        <v>25.286999999999999</v>
      </c>
      <c r="H136" s="49">
        <f t="shared" si="0"/>
        <v>23.361999999999995</v>
      </c>
      <c r="I136" s="49">
        <f t="shared" si="0"/>
        <v>22.062000000000001</v>
      </c>
      <c r="J136" s="49">
        <f t="shared" si="0"/>
        <v>20.521000000000001</v>
      </c>
      <c r="K136" s="49">
        <f t="shared" si="0"/>
        <v>18.964000000000002</v>
      </c>
      <c r="L136" s="49">
        <f t="shared" si="0"/>
        <v>17.058</v>
      </c>
      <c r="M136" s="49">
        <f t="shared" si="0"/>
        <v>14.555000000000003</v>
      </c>
      <c r="N136" s="49">
        <f t="shared" si="0"/>
        <v>11.596999999999998</v>
      </c>
      <c r="O136" s="49">
        <f t="shared" si="0"/>
        <v>9.1159999999999979</v>
      </c>
      <c r="P136" s="49">
        <f t="shared" si="0"/>
        <v>5.2819999999999991</v>
      </c>
      <c r="Q136" s="49">
        <f t="shared" si="0"/>
        <v>2.6869999999999985</v>
      </c>
      <c r="R136" s="49">
        <f t="shared" si="0"/>
        <v>0.12600000000000033</v>
      </c>
      <c r="S136" s="49">
        <f t="shared" si="0"/>
        <v>-2.5780000000000038</v>
      </c>
      <c r="T136" s="49">
        <f t="shared" si="0"/>
        <v>-5.1150000000000002</v>
      </c>
      <c r="U136" s="49">
        <f t="shared" si="0"/>
        <v>-7.4989999999999988</v>
      </c>
      <c r="V136" s="49">
        <f t="shared" si="0"/>
        <v>-9.3440000000000012</v>
      </c>
      <c r="W136" s="49">
        <f t="shared" si="0"/>
        <v>-10.52</v>
      </c>
      <c r="X136" s="49">
        <f t="shared" si="0"/>
        <v>-11.332999999999998</v>
      </c>
      <c r="Y136" s="49">
        <f t="shared" si="0"/>
        <v>-11.148000000000001</v>
      </c>
      <c r="Z136" s="49">
        <f t="shared" si="0"/>
        <v>-10.816999999999998</v>
      </c>
      <c r="AA136" s="49">
        <f t="shared" si="0"/>
        <v>-10.838000000000001</v>
      </c>
      <c r="AB136" s="49">
        <f t="shared" si="0"/>
        <v>-11.632000000000001</v>
      </c>
      <c r="AC136" s="49">
        <f>SUM(AC130:AC135)</f>
        <v>-12.307</v>
      </c>
      <c r="AD136" s="49">
        <f t="shared" si="0"/>
        <v>-12.624000000000001</v>
      </c>
      <c r="AE136" s="49">
        <f t="shared" si="0"/>
        <v>-12.894</v>
      </c>
      <c r="AF136" s="49">
        <f t="shared" si="0"/>
        <v>-13.127000000000001</v>
      </c>
      <c r="AG136" s="49">
        <f t="shared" si="0"/>
        <v>-13.327</v>
      </c>
      <c r="AH136" s="49">
        <f t="shared" si="0"/>
        <v>-13.502000000000001</v>
      </c>
      <c r="AI136" s="49">
        <f t="shared" si="0"/>
        <v>-13.657</v>
      </c>
      <c r="AJ136" s="49">
        <f t="shared" si="0"/>
        <v>-13.794</v>
      </c>
      <c r="AK136" s="49">
        <f t="shared" si="0"/>
        <v>-13.909000000000001</v>
      </c>
      <c r="AL136" s="49">
        <f t="shared" si="0"/>
        <v>-14.014999999999999</v>
      </c>
      <c r="AM136" s="49">
        <f t="shared" si="0"/>
        <v>-14.106000000000002</v>
      </c>
    </row>
    <row r="138" spans="1:39" x14ac:dyDescent="0.25">
      <c r="A138" t="s">
        <v>138</v>
      </c>
      <c r="B138" t="s">
        <v>144</v>
      </c>
    </row>
    <row r="139" spans="1:39" x14ac:dyDescent="0.25">
      <c r="A139" t="s">
        <v>141</v>
      </c>
      <c r="B139" t="s">
        <v>145</v>
      </c>
    </row>
    <row r="140" spans="1:39" x14ac:dyDescent="0.25">
      <c r="A140" t="s">
        <v>142</v>
      </c>
      <c r="B140" t="s">
        <v>146</v>
      </c>
      <c r="AA140" s="49"/>
    </row>
    <row r="141" spans="1:39" x14ac:dyDescent="0.25">
      <c r="AA141" s="10"/>
    </row>
    <row r="144" spans="1:39" x14ac:dyDescent="0.25">
      <c r="Y144" s="49"/>
    </row>
    <row r="145" spans="1:25" x14ac:dyDescent="0.25">
      <c r="Y145" s="10"/>
    </row>
    <row r="159" spans="1:25" x14ac:dyDescent="0.25">
      <c r="A159" s="48" t="s">
        <v>38</v>
      </c>
      <c r="B159" s="3"/>
    </row>
    <row r="160" spans="1:25" x14ac:dyDescent="0.25">
      <c r="A160" t="s">
        <v>98</v>
      </c>
      <c r="B160" t="s">
        <v>147</v>
      </c>
    </row>
    <row r="161" spans="1:29" x14ac:dyDescent="0.25">
      <c r="A161" t="s">
        <v>99</v>
      </c>
      <c r="B161" t="s">
        <v>148</v>
      </c>
    </row>
    <row r="162" spans="1:29" x14ac:dyDescent="0.25">
      <c r="A162" s="1" t="s">
        <v>70</v>
      </c>
      <c r="B162" s="1"/>
      <c r="C162" s="1"/>
      <c r="D162" s="1">
        <v>2025</v>
      </c>
      <c r="E162" s="1">
        <v>2026</v>
      </c>
      <c r="F162" s="1">
        <v>2027</v>
      </c>
      <c r="G162" s="1">
        <v>2028</v>
      </c>
      <c r="H162" s="1">
        <v>2029</v>
      </c>
      <c r="I162" s="1">
        <v>2030</v>
      </c>
      <c r="J162" s="1">
        <v>2031</v>
      </c>
      <c r="K162" s="1">
        <v>2032</v>
      </c>
      <c r="L162" s="1">
        <v>2033</v>
      </c>
      <c r="M162" s="1">
        <v>2034</v>
      </c>
      <c r="N162" s="1">
        <v>2035</v>
      </c>
      <c r="O162" s="1">
        <v>2036</v>
      </c>
      <c r="P162" s="1">
        <v>2037</v>
      </c>
      <c r="Q162" s="1">
        <v>2038</v>
      </c>
      <c r="R162" s="1">
        <v>2039</v>
      </c>
      <c r="S162" s="1">
        <v>2040</v>
      </c>
      <c r="T162" s="1">
        <v>2041</v>
      </c>
      <c r="U162" s="1">
        <v>2042</v>
      </c>
      <c r="V162" s="1">
        <v>2043</v>
      </c>
      <c r="W162" s="1">
        <v>2044</v>
      </c>
      <c r="X162" s="1">
        <v>2045</v>
      </c>
      <c r="Y162" s="1">
        <v>2046</v>
      </c>
      <c r="Z162" s="1">
        <v>2047</v>
      </c>
      <c r="AA162" s="1">
        <v>2048</v>
      </c>
      <c r="AB162" s="1">
        <v>2049</v>
      </c>
      <c r="AC162" s="1">
        <v>2050</v>
      </c>
    </row>
    <row r="163" spans="1:29" s="60" customFormat="1" x14ac:dyDescent="0.25">
      <c r="A163" s="52" t="s">
        <v>50</v>
      </c>
      <c r="B163" s="52"/>
      <c r="C163" s="52"/>
      <c r="D163" s="60">
        <v>7.3879549999999998</v>
      </c>
      <c r="E163" s="60">
        <v>7.694979</v>
      </c>
      <c r="F163" s="60">
        <v>7.9133880000000003</v>
      </c>
      <c r="G163" s="60">
        <v>8.1387099999999997</v>
      </c>
      <c r="H163" s="60">
        <v>8.3977540000000008</v>
      </c>
      <c r="I163" s="60">
        <v>8.759976</v>
      </c>
      <c r="J163" s="60">
        <v>9.022119</v>
      </c>
      <c r="K163" s="60">
        <v>9.2528679999999994</v>
      </c>
      <c r="L163" s="60">
        <v>9.4797449999999994</v>
      </c>
      <c r="M163" s="60">
        <v>9.6878980000000006</v>
      </c>
      <c r="N163" s="60">
        <v>10.047129999999999</v>
      </c>
      <c r="O163" s="60">
        <v>10.2401</v>
      </c>
      <c r="P163" s="60">
        <v>10.426769999999999</v>
      </c>
      <c r="Q163" s="60">
        <v>10.61168</v>
      </c>
      <c r="R163" s="60">
        <v>10.798170000000001</v>
      </c>
      <c r="S163" s="60">
        <v>10.94478</v>
      </c>
      <c r="T163" s="60">
        <v>11.10345</v>
      </c>
      <c r="U163" s="60">
        <v>11.262309999999999</v>
      </c>
      <c r="V163" s="60">
        <v>11.41869</v>
      </c>
      <c r="W163" s="60">
        <v>11.569190000000001</v>
      </c>
      <c r="X163" s="60">
        <v>11.71189</v>
      </c>
      <c r="Y163" s="60">
        <v>11.864610000000001</v>
      </c>
      <c r="Z163" s="60">
        <v>11.99128</v>
      </c>
      <c r="AA163" s="60">
        <v>12.104179999999999</v>
      </c>
      <c r="AB163" s="60">
        <v>12.20467</v>
      </c>
      <c r="AC163" s="60">
        <v>12.32827</v>
      </c>
    </row>
    <row r="164" spans="1:29" s="60" customFormat="1" x14ac:dyDescent="0.25">
      <c r="A164" s="52" t="s">
        <v>149</v>
      </c>
      <c r="B164" s="52"/>
      <c r="C164" s="52"/>
      <c r="D164" s="60">
        <f t="shared" ref="D164:AC164" si="1">SUM(D169:D174)</f>
        <v>9.93</v>
      </c>
      <c r="E164" s="60">
        <f t="shared" si="1"/>
        <v>9.7399999999999984</v>
      </c>
      <c r="F164" s="60">
        <f t="shared" si="1"/>
        <v>9.7899999999999991</v>
      </c>
      <c r="G164" s="60">
        <f t="shared" si="1"/>
        <v>9.8099999999999987</v>
      </c>
      <c r="H164" s="60">
        <f t="shared" si="1"/>
        <v>9.68</v>
      </c>
      <c r="I164" s="60">
        <f t="shared" si="1"/>
        <v>9.6999999999999993</v>
      </c>
      <c r="J164" s="60">
        <f t="shared" si="1"/>
        <v>9.66</v>
      </c>
      <c r="K164" s="60">
        <f t="shared" si="1"/>
        <v>9.7100000000000009</v>
      </c>
      <c r="L164" s="60">
        <f t="shared" si="1"/>
        <v>9.7700000000000014</v>
      </c>
      <c r="M164" s="60">
        <f t="shared" si="1"/>
        <v>9.9300000000000015</v>
      </c>
      <c r="N164" s="60">
        <f t="shared" si="1"/>
        <v>10.210000000000001</v>
      </c>
      <c r="O164" s="60">
        <f t="shared" si="1"/>
        <v>10.57</v>
      </c>
      <c r="P164" s="60">
        <f t="shared" si="1"/>
        <v>10.59</v>
      </c>
      <c r="Q164" s="60">
        <f t="shared" si="1"/>
        <v>11.15</v>
      </c>
      <c r="R164" s="60">
        <f t="shared" si="1"/>
        <v>11.530000000000001</v>
      </c>
      <c r="S164" s="60">
        <f t="shared" si="1"/>
        <v>11.900000000000002</v>
      </c>
      <c r="T164" s="60">
        <f t="shared" si="1"/>
        <v>12.260000000000002</v>
      </c>
      <c r="U164" s="60">
        <f t="shared" si="1"/>
        <v>12.850000000000001</v>
      </c>
      <c r="V164" s="60">
        <f t="shared" si="1"/>
        <v>13.09</v>
      </c>
      <c r="W164" s="60">
        <f t="shared" si="1"/>
        <v>13.319999999999999</v>
      </c>
      <c r="X164" s="60">
        <f t="shared" si="1"/>
        <v>13.39</v>
      </c>
      <c r="Y164" s="60">
        <f t="shared" si="1"/>
        <v>13.77</v>
      </c>
      <c r="Z164" s="60">
        <f t="shared" si="1"/>
        <v>13.920000000000002</v>
      </c>
      <c r="AA164" s="60">
        <f t="shared" si="1"/>
        <v>14.12</v>
      </c>
      <c r="AB164" s="60">
        <f t="shared" si="1"/>
        <v>14.280000000000001</v>
      </c>
      <c r="AC164" s="60">
        <f t="shared" si="1"/>
        <v>14.44</v>
      </c>
    </row>
    <row r="165" spans="1:29" s="60" customFormat="1" x14ac:dyDescent="0.25">
      <c r="A165" s="52" t="s">
        <v>150</v>
      </c>
      <c r="B165" s="52"/>
      <c r="C165" s="52"/>
      <c r="D165" s="60">
        <v>0.56000000000000005</v>
      </c>
      <c r="E165" s="60">
        <v>0.63</v>
      </c>
      <c r="F165" s="60">
        <v>0.7</v>
      </c>
      <c r="G165" s="60">
        <v>0.78</v>
      </c>
      <c r="H165" s="60">
        <v>0.88</v>
      </c>
      <c r="I165" s="60">
        <v>0.98</v>
      </c>
      <c r="J165" s="60">
        <v>1.1000000000000001</v>
      </c>
      <c r="K165" s="60">
        <v>1.23</v>
      </c>
      <c r="L165" s="60">
        <v>1.38</v>
      </c>
      <c r="M165" s="60">
        <v>1.54</v>
      </c>
      <c r="N165" s="60">
        <v>1.73</v>
      </c>
      <c r="O165" s="60">
        <v>1.93</v>
      </c>
      <c r="P165" s="60">
        <v>2.16</v>
      </c>
      <c r="Q165" s="60">
        <v>2.41</v>
      </c>
      <c r="R165" s="60">
        <v>2.69</v>
      </c>
      <c r="S165" s="60">
        <v>3.01</v>
      </c>
      <c r="T165" s="60">
        <v>3.35</v>
      </c>
      <c r="U165" s="60">
        <v>3.7</v>
      </c>
      <c r="V165" s="60">
        <v>4.05</v>
      </c>
      <c r="W165" s="60">
        <v>4.4000000000000004</v>
      </c>
      <c r="X165" s="60">
        <v>4.76</v>
      </c>
      <c r="Y165" s="60">
        <v>5.0999999999999996</v>
      </c>
      <c r="Z165" s="60">
        <v>5.43</v>
      </c>
      <c r="AA165" s="60">
        <v>5.75</v>
      </c>
      <c r="AB165" s="60">
        <v>6.07</v>
      </c>
      <c r="AC165" s="60">
        <v>6.37</v>
      </c>
    </row>
    <row r="166" spans="1:29" s="60" customFormat="1" x14ac:dyDescent="0.25">
      <c r="A166" s="52" t="s">
        <v>151</v>
      </c>
      <c r="B166" s="52"/>
      <c r="C166" s="52"/>
      <c r="D166" s="60">
        <v>0.23</v>
      </c>
      <c r="E166" s="60">
        <v>0.8</v>
      </c>
      <c r="F166" s="60">
        <v>0.93</v>
      </c>
      <c r="G166" s="60">
        <v>1.73</v>
      </c>
      <c r="H166" s="60">
        <v>1.73</v>
      </c>
      <c r="I166" s="60">
        <v>2.1800000000000002</v>
      </c>
      <c r="J166" s="60">
        <v>2.63</v>
      </c>
      <c r="K166" s="60">
        <v>2.63</v>
      </c>
      <c r="L166" s="60">
        <v>2.63</v>
      </c>
      <c r="M166" s="60">
        <v>2.63</v>
      </c>
      <c r="N166" s="60">
        <v>2.63</v>
      </c>
      <c r="O166" s="60">
        <v>2.63</v>
      </c>
      <c r="P166" s="60">
        <v>2.63</v>
      </c>
      <c r="Q166" s="60">
        <v>2.93</v>
      </c>
      <c r="R166" s="60">
        <v>2.93</v>
      </c>
      <c r="S166" s="60">
        <v>2.93</v>
      </c>
      <c r="T166" s="60">
        <v>2.93</v>
      </c>
      <c r="U166" s="60">
        <v>3.56</v>
      </c>
      <c r="V166" s="60">
        <v>3.56</v>
      </c>
      <c r="W166" s="60">
        <v>4.8</v>
      </c>
      <c r="X166" s="60">
        <v>4.8</v>
      </c>
      <c r="Y166" s="60">
        <v>5.73</v>
      </c>
      <c r="Z166" s="60">
        <v>6.05</v>
      </c>
      <c r="AA166" s="60">
        <v>6.3</v>
      </c>
      <c r="AB166" s="60">
        <v>6.73</v>
      </c>
      <c r="AC166" s="60">
        <v>6.73</v>
      </c>
    </row>
    <row r="167" spans="1:29" s="60" customFormat="1" x14ac:dyDescent="0.25">
      <c r="A167" s="52" t="s">
        <v>152</v>
      </c>
      <c r="B167" s="52"/>
      <c r="C167" s="52"/>
      <c r="D167" s="60">
        <v>1.23</v>
      </c>
      <c r="E167" s="60">
        <v>1.46</v>
      </c>
      <c r="F167" s="60">
        <v>1.46</v>
      </c>
      <c r="G167" s="60">
        <v>1.88</v>
      </c>
      <c r="H167" s="60">
        <v>2.34</v>
      </c>
      <c r="I167" s="60">
        <v>2.64</v>
      </c>
      <c r="J167" s="60">
        <v>3.06</v>
      </c>
      <c r="K167" s="60">
        <v>3.47</v>
      </c>
      <c r="L167" s="60">
        <v>3.7</v>
      </c>
      <c r="M167" s="60">
        <v>3.83</v>
      </c>
      <c r="N167" s="60">
        <v>3.83</v>
      </c>
      <c r="O167" s="60">
        <v>3.83</v>
      </c>
      <c r="P167" s="60">
        <v>3.88</v>
      </c>
      <c r="Q167" s="60">
        <v>3.88</v>
      </c>
      <c r="R167" s="60">
        <v>3.95</v>
      </c>
      <c r="S167" s="60">
        <v>3.95</v>
      </c>
      <c r="T167" s="60">
        <v>3.98</v>
      </c>
      <c r="U167" s="60">
        <v>4.41</v>
      </c>
      <c r="V167" s="60">
        <v>4.41</v>
      </c>
      <c r="W167" s="60">
        <v>4.4400000000000004</v>
      </c>
      <c r="X167" s="60">
        <v>4.4400000000000004</v>
      </c>
      <c r="Y167" s="60">
        <v>4.62</v>
      </c>
      <c r="Z167" s="60">
        <v>4.62</v>
      </c>
      <c r="AA167" s="60">
        <v>4.62</v>
      </c>
      <c r="AB167" s="60">
        <v>5.2</v>
      </c>
      <c r="AC167" s="60">
        <v>5.2</v>
      </c>
    </row>
    <row r="168" spans="1:29" s="60" customFormat="1" x14ac:dyDescent="0.25">
      <c r="A168" s="52" t="s">
        <v>153</v>
      </c>
      <c r="B168" s="52"/>
      <c r="C168" s="52"/>
      <c r="D168" s="60">
        <v>0</v>
      </c>
      <c r="E168" s="60">
        <v>0</v>
      </c>
      <c r="F168" s="60">
        <v>0</v>
      </c>
      <c r="G168" s="60">
        <v>0</v>
      </c>
      <c r="H168" s="60">
        <v>0</v>
      </c>
      <c r="I168" s="60">
        <v>0</v>
      </c>
      <c r="J168" s="60">
        <v>0</v>
      </c>
      <c r="K168" s="60">
        <v>0</v>
      </c>
      <c r="L168" s="60">
        <v>0</v>
      </c>
      <c r="M168" s="60">
        <v>1</v>
      </c>
      <c r="N168" s="60">
        <v>2</v>
      </c>
      <c r="O168" s="60">
        <v>2.5</v>
      </c>
      <c r="P168" s="60">
        <v>2.5</v>
      </c>
      <c r="Q168" s="60">
        <v>2.5</v>
      </c>
      <c r="R168" s="60">
        <v>2.5</v>
      </c>
      <c r="S168" s="60">
        <v>2.5</v>
      </c>
      <c r="T168" s="60">
        <v>2.5</v>
      </c>
      <c r="U168" s="60">
        <v>2.5</v>
      </c>
      <c r="V168" s="60">
        <v>2.5</v>
      </c>
      <c r="W168" s="60">
        <v>2.5</v>
      </c>
      <c r="X168" s="60">
        <v>2.5</v>
      </c>
      <c r="Y168" s="60">
        <v>2.5</v>
      </c>
      <c r="Z168" s="60">
        <v>2.5</v>
      </c>
      <c r="AA168" s="60">
        <v>2.5</v>
      </c>
      <c r="AB168" s="60">
        <v>2.5</v>
      </c>
      <c r="AC168" s="60">
        <v>2.5</v>
      </c>
    </row>
    <row r="169" spans="1:29" s="60" customFormat="1" x14ac:dyDescent="0.25">
      <c r="A169" s="52" t="s">
        <v>154</v>
      </c>
      <c r="B169" s="52"/>
      <c r="C169" s="52"/>
      <c r="D169" s="60">
        <v>0.05</v>
      </c>
      <c r="E169" s="60">
        <v>7.0000000000000007E-2</v>
      </c>
      <c r="F169" s="60">
        <v>0.09</v>
      </c>
      <c r="G169" s="60">
        <v>0.11</v>
      </c>
      <c r="H169" s="60">
        <v>0.13</v>
      </c>
      <c r="I169" s="60">
        <v>0.15</v>
      </c>
      <c r="J169" s="60">
        <v>0.18</v>
      </c>
      <c r="K169" s="60">
        <v>0.23</v>
      </c>
      <c r="L169" s="60">
        <v>0.28999999999999998</v>
      </c>
      <c r="M169" s="60">
        <v>0.36</v>
      </c>
      <c r="N169" s="60">
        <v>0.46</v>
      </c>
      <c r="O169" s="60">
        <v>0.59</v>
      </c>
      <c r="P169" s="60">
        <v>0.73</v>
      </c>
      <c r="Q169" s="60">
        <v>0.89</v>
      </c>
      <c r="R169" s="60">
        <v>1.06</v>
      </c>
      <c r="S169" s="60">
        <v>1.23</v>
      </c>
      <c r="T169" s="60">
        <v>1.41</v>
      </c>
      <c r="U169" s="60">
        <v>1.58</v>
      </c>
      <c r="V169" s="60">
        <v>1.76</v>
      </c>
      <c r="W169" s="60">
        <v>1.93</v>
      </c>
      <c r="X169" s="60">
        <v>2.1</v>
      </c>
      <c r="Y169" s="60">
        <v>2.25</v>
      </c>
      <c r="Z169" s="60">
        <v>2.4</v>
      </c>
      <c r="AA169" s="60">
        <v>2.5299999999999998</v>
      </c>
      <c r="AB169" s="60">
        <v>2.66</v>
      </c>
      <c r="AC169" s="60">
        <v>2.77</v>
      </c>
    </row>
    <row r="170" spans="1:29" s="60" customFormat="1" x14ac:dyDescent="0.25">
      <c r="A170" s="52" t="s">
        <v>155</v>
      </c>
      <c r="B170" s="52"/>
      <c r="C170" s="52"/>
      <c r="D170" s="60">
        <v>0.12</v>
      </c>
      <c r="E170" s="60">
        <v>0.32</v>
      </c>
      <c r="F170" s="60">
        <v>0.32</v>
      </c>
      <c r="G170" s="60">
        <v>0.32</v>
      </c>
      <c r="H170" s="60">
        <v>0.32</v>
      </c>
      <c r="I170" s="60">
        <v>0.32</v>
      </c>
      <c r="J170" s="60">
        <v>0.32</v>
      </c>
      <c r="K170" s="60">
        <v>0.32</v>
      </c>
      <c r="L170" s="60">
        <v>0.32</v>
      </c>
      <c r="M170" s="60">
        <v>0.41</v>
      </c>
      <c r="N170" s="60">
        <v>1.58</v>
      </c>
      <c r="O170" s="60">
        <v>1.81</v>
      </c>
      <c r="P170" s="60">
        <v>1.88</v>
      </c>
      <c r="Q170" s="60">
        <v>1.99</v>
      </c>
      <c r="R170" s="60">
        <v>2.13</v>
      </c>
      <c r="S170" s="60">
        <v>2.31</v>
      </c>
      <c r="T170" s="60">
        <v>2.48</v>
      </c>
      <c r="U170" s="60">
        <v>2.48</v>
      </c>
      <c r="V170" s="60">
        <v>2.54</v>
      </c>
      <c r="W170" s="60">
        <v>2.59</v>
      </c>
      <c r="X170" s="60">
        <v>2.59</v>
      </c>
      <c r="Y170" s="60">
        <v>2.66</v>
      </c>
      <c r="Z170" s="60">
        <v>2.66</v>
      </c>
      <c r="AA170" s="60">
        <v>2.69</v>
      </c>
      <c r="AB170" s="60">
        <v>2.72</v>
      </c>
      <c r="AC170" s="60">
        <v>2.77</v>
      </c>
    </row>
    <row r="171" spans="1:29" s="60" customFormat="1" x14ac:dyDescent="0.25">
      <c r="A171" s="52" t="s">
        <v>156</v>
      </c>
      <c r="B171" s="52"/>
      <c r="C171" s="52"/>
      <c r="D171" s="60">
        <v>0</v>
      </c>
      <c r="E171" s="60">
        <v>0</v>
      </c>
      <c r="F171" s="60">
        <v>0</v>
      </c>
      <c r="G171" s="60">
        <v>0</v>
      </c>
      <c r="H171" s="60">
        <v>0</v>
      </c>
      <c r="I171" s="60">
        <v>0</v>
      </c>
      <c r="J171" s="60">
        <v>0</v>
      </c>
      <c r="K171" s="60">
        <v>0</v>
      </c>
      <c r="L171" s="60">
        <v>0</v>
      </c>
      <c r="M171" s="60">
        <v>0</v>
      </c>
      <c r="N171" s="60">
        <v>0</v>
      </c>
      <c r="O171" s="60">
        <v>0</v>
      </c>
      <c r="P171" s="60">
        <v>0</v>
      </c>
      <c r="Q171" s="60">
        <v>0</v>
      </c>
      <c r="R171" s="60">
        <v>0</v>
      </c>
      <c r="S171" s="60">
        <v>0</v>
      </c>
      <c r="T171" s="60">
        <v>0</v>
      </c>
      <c r="U171" s="60">
        <v>0</v>
      </c>
      <c r="V171" s="60">
        <v>0</v>
      </c>
      <c r="W171" s="60">
        <v>0</v>
      </c>
      <c r="X171" s="60">
        <v>0</v>
      </c>
      <c r="Y171" s="60">
        <v>0</v>
      </c>
      <c r="Z171" s="60">
        <v>0</v>
      </c>
      <c r="AA171" s="60">
        <v>0</v>
      </c>
      <c r="AB171" s="60">
        <v>0</v>
      </c>
      <c r="AC171" s="60">
        <v>0</v>
      </c>
    </row>
    <row r="172" spans="1:29" s="60" customFormat="1" x14ac:dyDescent="0.25">
      <c r="A172" s="52" t="s">
        <v>157</v>
      </c>
      <c r="B172" s="52"/>
      <c r="C172" s="52"/>
      <c r="D172" s="60">
        <v>5.29</v>
      </c>
      <c r="E172" s="60">
        <v>5.29</v>
      </c>
      <c r="F172" s="60">
        <v>5.29</v>
      </c>
      <c r="G172" s="60">
        <v>5.29</v>
      </c>
      <c r="H172" s="60">
        <v>5.29</v>
      </c>
      <c r="I172" s="60">
        <v>5.29</v>
      </c>
      <c r="J172" s="60">
        <v>5.29</v>
      </c>
      <c r="K172" s="60">
        <v>5.29</v>
      </c>
      <c r="L172" s="60">
        <v>5.29</v>
      </c>
      <c r="M172" s="60">
        <v>5.29</v>
      </c>
      <c r="N172" s="60">
        <v>5.29</v>
      </c>
      <c r="O172" s="60">
        <v>5.29</v>
      </c>
      <c r="P172" s="60">
        <v>5.29</v>
      </c>
      <c r="Q172" s="60">
        <v>5.29</v>
      </c>
      <c r="R172" s="60">
        <v>5.29</v>
      </c>
      <c r="S172" s="60">
        <v>5.33</v>
      </c>
      <c r="T172" s="60">
        <v>5.34</v>
      </c>
      <c r="U172" s="60">
        <v>5.54</v>
      </c>
      <c r="V172" s="60">
        <v>5.54</v>
      </c>
      <c r="W172" s="60">
        <v>5.54</v>
      </c>
      <c r="X172" s="60">
        <v>5.54</v>
      </c>
      <c r="Y172" s="60">
        <v>5.54</v>
      </c>
      <c r="Z172" s="60">
        <v>5.54</v>
      </c>
      <c r="AA172" s="60">
        <v>5.54</v>
      </c>
      <c r="AB172" s="60">
        <v>5.54</v>
      </c>
      <c r="AC172" s="60">
        <v>5.54</v>
      </c>
    </row>
    <row r="173" spans="1:29" s="60" customFormat="1" x14ac:dyDescent="0.25">
      <c r="A173" s="52" t="s">
        <v>158</v>
      </c>
      <c r="B173" s="52"/>
      <c r="C173" s="52"/>
      <c r="D173" s="60">
        <v>3.13</v>
      </c>
      <c r="E173" s="60">
        <v>2.7199999999999998</v>
      </c>
      <c r="F173" s="60">
        <v>2.7199999999999998</v>
      </c>
      <c r="G173" s="60">
        <v>2.7199999999999998</v>
      </c>
      <c r="H173" s="60">
        <v>2.57</v>
      </c>
      <c r="I173" s="60">
        <v>2.57</v>
      </c>
      <c r="J173" s="60">
        <v>2.57</v>
      </c>
      <c r="K173" s="60">
        <v>2.57</v>
      </c>
      <c r="L173" s="60">
        <v>2.57</v>
      </c>
      <c r="M173" s="60">
        <v>2.57</v>
      </c>
      <c r="N173" s="60">
        <v>1.58</v>
      </c>
      <c r="O173" s="60">
        <v>1.58</v>
      </c>
      <c r="P173" s="60">
        <v>1.19</v>
      </c>
      <c r="Q173" s="60">
        <v>1.0900000000000001</v>
      </c>
      <c r="R173" s="60">
        <v>1.0900000000000001</v>
      </c>
      <c r="S173" s="60">
        <v>1.07</v>
      </c>
      <c r="T173" s="60">
        <v>1.07</v>
      </c>
      <c r="U173" s="60">
        <v>1.07</v>
      </c>
      <c r="V173" s="60">
        <v>1.07</v>
      </c>
      <c r="W173" s="60">
        <v>1.03</v>
      </c>
      <c r="X173" s="60">
        <v>0.93</v>
      </c>
      <c r="Y173" s="60">
        <v>0.93</v>
      </c>
      <c r="Z173" s="60">
        <v>0.93</v>
      </c>
      <c r="AA173" s="60">
        <v>0.93</v>
      </c>
      <c r="AB173" s="60">
        <v>0.93</v>
      </c>
      <c r="AC173" s="60">
        <v>0.93</v>
      </c>
    </row>
    <row r="174" spans="1:29" s="60" customFormat="1" x14ac:dyDescent="0.25">
      <c r="A174" s="52" t="s">
        <v>159</v>
      </c>
      <c r="B174" s="52"/>
      <c r="C174" s="52"/>
      <c r="D174" s="60">
        <v>1.34</v>
      </c>
      <c r="E174" s="60">
        <v>1.34</v>
      </c>
      <c r="F174" s="60">
        <v>1.37</v>
      </c>
      <c r="G174" s="60">
        <v>1.37</v>
      </c>
      <c r="H174" s="60">
        <v>1.37</v>
      </c>
      <c r="I174" s="60">
        <v>1.37</v>
      </c>
      <c r="J174" s="60">
        <v>1.3</v>
      </c>
      <c r="K174" s="60">
        <v>1.3</v>
      </c>
      <c r="L174" s="60">
        <v>1.3</v>
      </c>
      <c r="M174" s="60">
        <v>1.3</v>
      </c>
      <c r="N174" s="60">
        <v>1.3</v>
      </c>
      <c r="O174" s="60">
        <v>1.3</v>
      </c>
      <c r="P174" s="60">
        <v>1.5</v>
      </c>
      <c r="Q174" s="60">
        <v>1.89</v>
      </c>
      <c r="R174" s="60">
        <v>1.96</v>
      </c>
      <c r="S174" s="60">
        <v>1.96</v>
      </c>
      <c r="T174" s="60">
        <v>1.96</v>
      </c>
      <c r="U174" s="60">
        <v>2.1800000000000002</v>
      </c>
      <c r="V174" s="60">
        <v>2.1800000000000002</v>
      </c>
      <c r="W174" s="60">
        <v>2.23</v>
      </c>
      <c r="X174" s="60">
        <v>2.23</v>
      </c>
      <c r="Y174" s="60">
        <v>2.39</v>
      </c>
      <c r="Z174" s="60">
        <v>2.39</v>
      </c>
      <c r="AA174" s="60">
        <v>2.4300000000000002</v>
      </c>
      <c r="AB174" s="60">
        <v>2.4300000000000002</v>
      </c>
      <c r="AC174" s="60">
        <v>2.4300000000000002</v>
      </c>
    </row>
    <row r="175" spans="1:29" s="56" customFormat="1" x14ac:dyDescent="0.25">
      <c r="AC175" s="60">
        <f>SUM(AC165:AC174)</f>
        <v>35.24</v>
      </c>
    </row>
    <row r="176" spans="1:29" x14ac:dyDescent="0.25">
      <c r="M176" s="49"/>
    </row>
    <row r="177" spans="1:29" x14ac:dyDescent="0.25">
      <c r="AC177" s="49"/>
    </row>
    <row r="178" spans="1:29" x14ac:dyDescent="0.25">
      <c r="M178" s="49"/>
      <c r="AC178" s="10"/>
    </row>
    <row r="179" spans="1:29" x14ac:dyDescent="0.25">
      <c r="L179" s="49"/>
    </row>
    <row r="180" spans="1:29" s="60" customFormat="1" x14ac:dyDescent="0.25">
      <c r="A180" s="52"/>
    </row>
    <row r="181" spans="1:29" s="60" customFormat="1" x14ac:dyDescent="0.25">
      <c r="A181" s="52"/>
    </row>
    <row r="195" spans="1:29" x14ac:dyDescent="0.25">
      <c r="A195" s="48" t="s">
        <v>43</v>
      </c>
      <c r="B195" s="3"/>
    </row>
    <row r="196" spans="1:29" x14ac:dyDescent="0.25">
      <c r="A196" t="s">
        <v>98</v>
      </c>
      <c r="B196" t="s">
        <v>166</v>
      </c>
    </row>
    <row r="197" spans="1:29" x14ac:dyDescent="0.25">
      <c r="A197" t="s">
        <v>99</v>
      </c>
      <c r="B197" t="s">
        <v>114</v>
      </c>
    </row>
    <row r="198" spans="1:29" x14ac:dyDescent="0.25">
      <c r="A198" s="1" t="s">
        <v>70</v>
      </c>
      <c r="B198" s="1"/>
      <c r="C198" s="1"/>
      <c r="D198" s="1">
        <v>2025</v>
      </c>
      <c r="E198" s="1">
        <v>2026</v>
      </c>
      <c r="F198" s="1">
        <v>2027</v>
      </c>
      <c r="G198" s="1">
        <v>2028</v>
      </c>
      <c r="H198" s="1">
        <v>2029</v>
      </c>
      <c r="I198" s="1">
        <v>2030</v>
      </c>
      <c r="J198" s="1">
        <v>2031</v>
      </c>
      <c r="K198" s="1">
        <v>2032</v>
      </c>
      <c r="L198" s="1">
        <v>2033</v>
      </c>
      <c r="M198" s="1">
        <v>2034</v>
      </c>
      <c r="N198" s="1">
        <v>2035</v>
      </c>
      <c r="O198" s="1">
        <v>2036</v>
      </c>
      <c r="P198" s="1">
        <v>2037</v>
      </c>
      <c r="Q198" s="1">
        <v>2038</v>
      </c>
      <c r="R198" s="1">
        <v>2039</v>
      </c>
      <c r="S198" s="1">
        <v>2040</v>
      </c>
      <c r="T198" s="1">
        <v>2041</v>
      </c>
      <c r="U198" s="1">
        <v>2042</v>
      </c>
      <c r="V198" s="1">
        <v>2043</v>
      </c>
      <c r="W198" s="1">
        <v>2044</v>
      </c>
      <c r="X198" s="1">
        <v>2045</v>
      </c>
      <c r="Y198" s="1">
        <v>2046</v>
      </c>
      <c r="Z198" s="1">
        <v>2047</v>
      </c>
      <c r="AA198" s="1">
        <v>2048</v>
      </c>
      <c r="AB198" s="1">
        <v>2049</v>
      </c>
      <c r="AC198" s="1">
        <v>2050</v>
      </c>
    </row>
    <row r="199" spans="1:29" s="60" customFormat="1" ht="13.5" customHeight="1" x14ac:dyDescent="0.25">
      <c r="A199" s="52" t="s">
        <v>150</v>
      </c>
      <c r="B199" s="52"/>
      <c r="C199" s="52"/>
      <c r="D199" s="60">
        <v>1.05</v>
      </c>
      <c r="E199" s="60">
        <v>1.17</v>
      </c>
      <c r="F199" s="60">
        <v>1.31</v>
      </c>
      <c r="G199" s="60">
        <v>1.46</v>
      </c>
      <c r="H199" s="60">
        <v>1.64</v>
      </c>
      <c r="I199" s="60">
        <v>1.83</v>
      </c>
      <c r="J199" s="60">
        <v>2.06</v>
      </c>
      <c r="K199" s="60">
        <v>2.2999999999999998</v>
      </c>
      <c r="L199" s="60">
        <v>2.57</v>
      </c>
      <c r="M199" s="60">
        <v>2.88</v>
      </c>
      <c r="N199" s="60">
        <v>3.18</v>
      </c>
      <c r="O199" s="60">
        <v>3.56</v>
      </c>
      <c r="P199" s="60">
        <v>3.99</v>
      </c>
      <c r="Q199" s="60">
        <v>4.38</v>
      </c>
      <c r="R199" s="60">
        <v>4.93</v>
      </c>
      <c r="S199" s="60">
        <v>5.53</v>
      </c>
      <c r="T199" s="60">
        <v>6.18</v>
      </c>
      <c r="U199" s="60">
        <v>6.77</v>
      </c>
      <c r="V199" s="60">
        <v>7.42</v>
      </c>
      <c r="W199" s="60">
        <v>7.92</v>
      </c>
      <c r="X199" s="60">
        <v>8.61</v>
      </c>
      <c r="Y199" s="60">
        <v>8.93</v>
      </c>
      <c r="Z199" s="60">
        <v>9.48</v>
      </c>
      <c r="AA199" s="60">
        <v>10.050000000000001</v>
      </c>
      <c r="AB199" s="60">
        <v>10.43</v>
      </c>
      <c r="AC199" s="60">
        <v>10.99</v>
      </c>
    </row>
    <row r="200" spans="1:29" s="60" customFormat="1" x14ac:dyDescent="0.25">
      <c r="A200" s="52" t="s">
        <v>151</v>
      </c>
      <c r="B200" s="52"/>
      <c r="C200" s="52"/>
      <c r="D200" s="60">
        <v>0.47</v>
      </c>
      <c r="E200" s="60">
        <v>1.66</v>
      </c>
      <c r="F200" s="60">
        <v>1.95</v>
      </c>
      <c r="G200" s="60">
        <v>3.6</v>
      </c>
      <c r="H200" s="60">
        <v>3.59</v>
      </c>
      <c r="I200" s="60">
        <v>4.55</v>
      </c>
      <c r="J200" s="60">
        <v>5.51</v>
      </c>
      <c r="K200" s="60">
        <v>5.48</v>
      </c>
      <c r="L200" s="60">
        <v>5.5</v>
      </c>
      <c r="M200" s="60">
        <v>5.47</v>
      </c>
      <c r="N200" s="60">
        <v>5.41</v>
      </c>
      <c r="O200" s="60">
        <v>5.42</v>
      </c>
      <c r="P200" s="60">
        <v>5.44</v>
      </c>
      <c r="Q200" s="60">
        <v>5.98</v>
      </c>
      <c r="R200" s="60">
        <v>5.99</v>
      </c>
      <c r="S200" s="60">
        <v>6.01</v>
      </c>
      <c r="T200" s="60">
        <v>5.99</v>
      </c>
      <c r="U200" s="60">
        <v>7.08</v>
      </c>
      <c r="V200" s="60">
        <v>7.11</v>
      </c>
      <c r="W200" s="60">
        <v>9.27</v>
      </c>
      <c r="X200" s="60">
        <v>9.2899999999999991</v>
      </c>
      <c r="Y200" s="60">
        <v>10.75</v>
      </c>
      <c r="Z200" s="60">
        <v>11.27</v>
      </c>
      <c r="AA200" s="60">
        <v>11.66</v>
      </c>
      <c r="AB200" s="60">
        <v>12.21</v>
      </c>
      <c r="AC200" s="60">
        <v>12.19</v>
      </c>
    </row>
    <row r="201" spans="1:29" s="60" customFormat="1" x14ac:dyDescent="0.25">
      <c r="A201" s="52" t="s">
        <v>152</v>
      </c>
      <c r="B201" s="52"/>
      <c r="C201" s="52"/>
      <c r="D201" s="60">
        <v>4.2699999999999996</v>
      </c>
      <c r="E201" s="60">
        <v>5.05</v>
      </c>
      <c r="F201" s="60">
        <v>5.05</v>
      </c>
      <c r="G201" s="60">
        <v>6.61</v>
      </c>
      <c r="H201" s="60">
        <v>8.1199999999999992</v>
      </c>
      <c r="I201" s="60">
        <v>9.16</v>
      </c>
      <c r="J201" s="60">
        <v>10.77</v>
      </c>
      <c r="K201" s="60">
        <v>12.31</v>
      </c>
      <c r="L201" s="60">
        <v>13.02</v>
      </c>
      <c r="M201" s="60">
        <v>13.39</v>
      </c>
      <c r="N201" s="60">
        <v>13.43</v>
      </c>
      <c r="O201" s="60">
        <v>13.29</v>
      </c>
      <c r="P201" s="60">
        <v>13.41</v>
      </c>
      <c r="Q201" s="60">
        <v>13.35</v>
      </c>
      <c r="R201" s="60">
        <v>13.56</v>
      </c>
      <c r="S201" s="60">
        <v>13.65</v>
      </c>
      <c r="T201" s="60">
        <v>13.93</v>
      </c>
      <c r="U201" s="60">
        <v>15.15</v>
      </c>
      <c r="V201" s="60">
        <v>15.29</v>
      </c>
      <c r="W201" s="60">
        <v>14.87</v>
      </c>
      <c r="X201" s="60">
        <v>15.02</v>
      </c>
      <c r="Y201" s="60">
        <v>15.39</v>
      </c>
      <c r="Z201" s="60">
        <v>15.19</v>
      </c>
      <c r="AA201" s="60">
        <v>15.04</v>
      </c>
      <c r="AB201" s="60">
        <v>16.579999999999998</v>
      </c>
      <c r="AC201" s="60">
        <v>16.670000000000002</v>
      </c>
    </row>
    <row r="202" spans="1:29" s="60" customFormat="1" x14ac:dyDescent="0.25">
      <c r="A202" s="52" t="s">
        <v>153</v>
      </c>
      <c r="B202" s="52"/>
      <c r="C202" s="52"/>
      <c r="D202" s="60">
        <v>0</v>
      </c>
      <c r="E202" s="60">
        <v>0</v>
      </c>
      <c r="F202" s="60">
        <v>0</v>
      </c>
      <c r="G202" s="60">
        <v>0</v>
      </c>
      <c r="H202" s="60">
        <v>0</v>
      </c>
      <c r="I202" s="60">
        <v>0</v>
      </c>
      <c r="J202" s="60">
        <v>0</v>
      </c>
      <c r="K202" s="60">
        <v>0</v>
      </c>
      <c r="L202" s="60">
        <v>0</v>
      </c>
      <c r="M202" s="60">
        <v>4.46</v>
      </c>
      <c r="N202" s="60">
        <v>8.9499999999999993</v>
      </c>
      <c r="O202" s="60">
        <v>11.16</v>
      </c>
      <c r="P202" s="60">
        <v>11.14</v>
      </c>
      <c r="Q202" s="60">
        <v>11.09</v>
      </c>
      <c r="R202" s="60">
        <v>11.05</v>
      </c>
      <c r="S202" s="60">
        <v>11.09</v>
      </c>
      <c r="T202" s="60">
        <v>11.15</v>
      </c>
      <c r="U202" s="60">
        <v>11</v>
      </c>
      <c r="V202" s="60">
        <v>11.02</v>
      </c>
      <c r="W202" s="60">
        <v>11.03</v>
      </c>
      <c r="X202" s="60">
        <v>11.04</v>
      </c>
      <c r="Y202" s="60">
        <v>11.05</v>
      </c>
      <c r="Z202" s="60">
        <v>10.96</v>
      </c>
      <c r="AA202" s="60">
        <v>10.86</v>
      </c>
      <c r="AB202" s="60">
        <v>10.82</v>
      </c>
      <c r="AC202" s="60">
        <v>10.9</v>
      </c>
    </row>
    <row r="203" spans="1:29" s="60" customFormat="1" x14ac:dyDescent="0.25">
      <c r="A203" s="52" t="s">
        <v>154</v>
      </c>
      <c r="B203" s="52"/>
      <c r="C203" s="52"/>
      <c r="D203" s="60">
        <v>0</v>
      </c>
      <c r="E203" s="60">
        <v>0</v>
      </c>
      <c r="F203" s="60">
        <v>0</v>
      </c>
      <c r="G203" s="60">
        <v>0</v>
      </c>
      <c r="H203" s="60">
        <v>0</v>
      </c>
      <c r="I203" s="60">
        <v>0</v>
      </c>
      <c r="J203" s="60">
        <v>0</v>
      </c>
      <c r="K203" s="60">
        <v>0</v>
      </c>
      <c r="L203" s="60">
        <v>0</v>
      </c>
      <c r="M203" s="60">
        <v>0</v>
      </c>
      <c r="N203" s="60">
        <v>0</v>
      </c>
      <c r="O203" s="60">
        <v>0</v>
      </c>
      <c r="P203" s="60">
        <v>0</v>
      </c>
      <c r="Q203" s="60">
        <v>0</v>
      </c>
      <c r="R203" s="60">
        <v>0</v>
      </c>
      <c r="S203" s="60">
        <v>0</v>
      </c>
      <c r="T203" s="60">
        <v>0</v>
      </c>
      <c r="U203" s="60">
        <v>0</v>
      </c>
      <c r="V203" s="60">
        <v>0</v>
      </c>
      <c r="W203" s="60">
        <v>0</v>
      </c>
      <c r="X203" s="60">
        <v>0</v>
      </c>
      <c r="Y203" s="60">
        <v>0</v>
      </c>
      <c r="Z203" s="60">
        <v>0</v>
      </c>
      <c r="AA203" s="60">
        <v>0</v>
      </c>
      <c r="AB203" s="60">
        <v>0</v>
      </c>
      <c r="AC203" s="60">
        <v>0</v>
      </c>
    </row>
    <row r="204" spans="1:29" s="60" customFormat="1" x14ac:dyDescent="0.25">
      <c r="A204" s="52" t="s">
        <v>155</v>
      </c>
      <c r="B204" s="52"/>
      <c r="C204" s="52"/>
      <c r="D204" s="60">
        <v>0</v>
      </c>
      <c r="E204" s="60">
        <v>0</v>
      </c>
      <c r="F204" s="60">
        <v>0</v>
      </c>
      <c r="G204" s="60">
        <v>0</v>
      </c>
      <c r="H204" s="60">
        <v>0</v>
      </c>
      <c r="I204" s="60">
        <v>0</v>
      </c>
      <c r="J204" s="60">
        <v>0</v>
      </c>
      <c r="K204" s="60">
        <v>0</v>
      </c>
      <c r="L204" s="60">
        <v>0</v>
      </c>
      <c r="M204" s="60">
        <v>0</v>
      </c>
      <c r="N204" s="60">
        <v>0</v>
      </c>
      <c r="O204" s="60">
        <v>0</v>
      </c>
      <c r="P204" s="60">
        <v>0</v>
      </c>
      <c r="Q204" s="60">
        <v>0</v>
      </c>
      <c r="R204" s="60">
        <v>0</v>
      </c>
      <c r="S204" s="60">
        <v>0</v>
      </c>
      <c r="T204" s="60">
        <v>0</v>
      </c>
      <c r="U204" s="60">
        <v>0</v>
      </c>
      <c r="V204" s="60">
        <v>0</v>
      </c>
      <c r="W204" s="60">
        <v>0</v>
      </c>
      <c r="X204" s="60">
        <v>0</v>
      </c>
      <c r="Y204" s="60">
        <v>0</v>
      </c>
      <c r="Z204" s="60">
        <v>0</v>
      </c>
      <c r="AA204" s="60">
        <v>0</v>
      </c>
      <c r="AB204" s="60">
        <v>0</v>
      </c>
      <c r="AC204" s="60">
        <v>0</v>
      </c>
    </row>
    <row r="205" spans="1:29" s="60" customFormat="1" x14ac:dyDescent="0.25">
      <c r="A205" s="52" t="s">
        <v>156</v>
      </c>
      <c r="B205" s="52"/>
      <c r="C205" s="52"/>
      <c r="D205" s="60">
        <v>0</v>
      </c>
      <c r="E205" s="60">
        <v>0</v>
      </c>
      <c r="F205" s="60">
        <v>0</v>
      </c>
      <c r="G205" s="60">
        <v>0</v>
      </c>
      <c r="H205" s="60">
        <v>0</v>
      </c>
      <c r="I205" s="60">
        <v>0</v>
      </c>
      <c r="J205" s="60">
        <v>0</v>
      </c>
      <c r="K205" s="60">
        <v>0</v>
      </c>
      <c r="L205" s="60">
        <v>0</v>
      </c>
      <c r="M205" s="60">
        <v>0</v>
      </c>
      <c r="N205" s="60">
        <v>0</v>
      </c>
      <c r="O205" s="60">
        <v>0</v>
      </c>
      <c r="P205" s="60">
        <v>0</v>
      </c>
      <c r="Q205" s="60">
        <v>0</v>
      </c>
      <c r="R205" s="60">
        <v>0</v>
      </c>
      <c r="S205" s="60">
        <v>0</v>
      </c>
      <c r="T205" s="60">
        <v>0</v>
      </c>
      <c r="U205" s="60">
        <v>0</v>
      </c>
      <c r="V205" s="60">
        <v>0</v>
      </c>
      <c r="W205" s="60">
        <v>0</v>
      </c>
      <c r="X205" s="60">
        <v>0</v>
      </c>
      <c r="Y205" s="60">
        <v>0</v>
      </c>
      <c r="Z205" s="60">
        <v>0</v>
      </c>
      <c r="AA205" s="60">
        <v>0</v>
      </c>
      <c r="AB205" s="60">
        <v>0</v>
      </c>
      <c r="AC205" s="60">
        <v>0</v>
      </c>
    </row>
    <row r="206" spans="1:29" s="60" customFormat="1" x14ac:dyDescent="0.25">
      <c r="A206" s="52" t="s">
        <v>157</v>
      </c>
      <c r="B206" s="52"/>
      <c r="C206" s="52"/>
      <c r="D206" s="60">
        <v>25.13</v>
      </c>
      <c r="E206" s="60">
        <v>25.15</v>
      </c>
      <c r="F206" s="60">
        <v>25.33</v>
      </c>
      <c r="G206" s="60">
        <v>24.55</v>
      </c>
      <c r="H206" s="60">
        <v>24.51</v>
      </c>
      <c r="I206" s="60">
        <v>24.63</v>
      </c>
      <c r="J206" s="60">
        <v>24.48</v>
      </c>
      <c r="K206" s="60">
        <v>24.24</v>
      </c>
      <c r="L206" s="60">
        <v>24.77</v>
      </c>
      <c r="M206" s="60">
        <v>22</v>
      </c>
      <c r="N206" s="60">
        <v>21.18</v>
      </c>
      <c r="O206" s="60">
        <v>20.82</v>
      </c>
      <c r="P206" s="60">
        <v>20.27</v>
      </c>
      <c r="Q206" s="60">
        <v>18.559999999999999</v>
      </c>
      <c r="R206" s="60">
        <v>19.170000000000002</v>
      </c>
      <c r="S206" s="60">
        <v>20</v>
      </c>
      <c r="T206" s="60">
        <v>20.53</v>
      </c>
      <c r="U206" s="60">
        <v>18.350000000000001</v>
      </c>
      <c r="V206" s="60">
        <v>18.98</v>
      </c>
      <c r="W206" s="60">
        <v>18.02</v>
      </c>
      <c r="X206" s="60">
        <v>18.559999999999999</v>
      </c>
      <c r="Y206" s="60">
        <v>16.78</v>
      </c>
      <c r="Z206" s="60">
        <v>17.07</v>
      </c>
      <c r="AA206" s="60">
        <v>17.09</v>
      </c>
      <c r="AB206" s="60">
        <v>15.87</v>
      </c>
      <c r="AC206" s="60">
        <v>16.18</v>
      </c>
    </row>
    <row r="207" spans="1:29" s="60" customFormat="1" x14ac:dyDescent="0.25">
      <c r="A207" s="52" t="s">
        <v>158</v>
      </c>
      <c r="B207" s="52"/>
      <c r="C207" s="52"/>
      <c r="D207" s="60">
        <v>1.54</v>
      </c>
      <c r="E207" s="60">
        <v>1.6400000000000001</v>
      </c>
      <c r="F207" s="60">
        <v>2.4400000000000004</v>
      </c>
      <c r="G207" s="60">
        <v>1.34</v>
      </c>
      <c r="H207" s="60">
        <v>1.31</v>
      </c>
      <c r="I207" s="60">
        <v>1.56</v>
      </c>
      <c r="J207" s="60">
        <v>1.1100000000000001</v>
      </c>
      <c r="K207" s="60">
        <v>1.1600000000000001</v>
      </c>
      <c r="L207" s="60">
        <v>1.25</v>
      </c>
      <c r="M207" s="60">
        <v>0.53</v>
      </c>
      <c r="N207" s="60">
        <v>0.38</v>
      </c>
      <c r="O207" s="60">
        <v>0.37</v>
      </c>
      <c r="P207" s="60">
        <v>0.24</v>
      </c>
      <c r="Q207" s="60">
        <v>0.19</v>
      </c>
      <c r="R207" s="60">
        <v>0.21</v>
      </c>
      <c r="S207" s="60">
        <v>0.04</v>
      </c>
      <c r="T207" s="60">
        <v>0.06</v>
      </c>
      <c r="U207" s="60">
        <v>0.03</v>
      </c>
      <c r="V207" s="60">
        <v>0.03</v>
      </c>
      <c r="W207" s="60">
        <v>0.02</v>
      </c>
      <c r="X207" s="60">
        <v>0</v>
      </c>
      <c r="Y207" s="60">
        <v>0</v>
      </c>
      <c r="Z207" s="60">
        <v>0</v>
      </c>
      <c r="AA207" s="60">
        <v>0</v>
      </c>
      <c r="AB207" s="60">
        <v>0</v>
      </c>
      <c r="AC207" s="60">
        <v>0</v>
      </c>
    </row>
    <row r="208" spans="1:29" s="60" customFormat="1" x14ac:dyDescent="0.25">
      <c r="A208" s="52" t="s">
        <v>159</v>
      </c>
      <c r="B208" s="52"/>
      <c r="C208" s="52"/>
      <c r="D208" s="60">
        <v>10.46</v>
      </c>
      <c r="E208" s="60">
        <v>10.46</v>
      </c>
      <c r="F208" s="60">
        <v>10.72</v>
      </c>
      <c r="G208" s="60">
        <v>10.72</v>
      </c>
      <c r="H208" s="60">
        <v>10.72</v>
      </c>
      <c r="I208" s="60">
        <v>10.72</v>
      </c>
      <c r="J208" s="60">
        <v>10.19</v>
      </c>
      <c r="K208" s="60">
        <v>10.19</v>
      </c>
      <c r="L208" s="60">
        <v>10.19</v>
      </c>
      <c r="M208" s="60">
        <v>10.19</v>
      </c>
      <c r="N208" s="60">
        <v>10.19</v>
      </c>
      <c r="O208" s="60">
        <v>10.19</v>
      </c>
      <c r="P208" s="60">
        <v>11.76</v>
      </c>
      <c r="Q208" s="60">
        <v>14.85</v>
      </c>
      <c r="R208" s="60">
        <v>15.35</v>
      </c>
      <c r="S208" s="60">
        <v>15.35</v>
      </c>
      <c r="T208" s="60">
        <v>15.35</v>
      </c>
      <c r="U208" s="60">
        <v>17.09</v>
      </c>
      <c r="V208" s="60">
        <v>17.09</v>
      </c>
      <c r="W208" s="60">
        <v>17.48</v>
      </c>
      <c r="X208" s="60">
        <v>17.48</v>
      </c>
      <c r="Y208" s="60">
        <v>18.77</v>
      </c>
      <c r="Z208" s="60">
        <v>18.77</v>
      </c>
      <c r="AA208" s="60">
        <v>19.05</v>
      </c>
      <c r="AB208" s="60">
        <v>19.05</v>
      </c>
      <c r="AC208" s="60">
        <v>19.05</v>
      </c>
    </row>
    <row r="209" spans="29:29" x14ac:dyDescent="0.25">
      <c r="AC209" s="49">
        <f>SUM(AC199:AC208)</f>
        <v>85.98</v>
      </c>
    </row>
    <row r="211" spans="29:29" x14ac:dyDescent="0.25">
      <c r="AC211" s="10"/>
    </row>
    <row r="212" spans="29:29" x14ac:dyDescent="0.25">
      <c r="AC212" s="10"/>
    </row>
    <row r="231" spans="1:1" s="60" customFormat="1" x14ac:dyDescent="0.25">
      <c r="A231" s="52"/>
    </row>
    <row r="232" spans="1:1" s="60" customFormat="1" x14ac:dyDescent="0.25">
      <c r="A232" s="52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2E0192-2CD1-40BE-8911-86D434208DA3}">
  <sheetPr codeName="Sheet8"/>
  <dimension ref="A1:AQ231"/>
  <sheetViews>
    <sheetView zoomScaleNormal="100" workbookViewId="0">
      <pane xSplit="1" topLeftCell="B1" activePane="topRight" state="frozen"/>
      <selection pane="topRight" activeCell="AC14" sqref="AC7:AC14"/>
    </sheetView>
  </sheetViews>
  <sheetFormatPr defaultRowHeight="15" x14ac:dyDescent="0.25"/>
  <cols>
    <col min="1" max="1" width="27.28515625" customWidth="1"/>
    <col min="2" max="39" width="10.28515625" bestFit="1" customWidth="1"/>
  </cols>
  <sheetData>
    <row r="1" spans="1:39" ht="18.75" x14ac:dyDescent="0.3">
      <c r="A1" s="51" t="s">
        <v>4</v>
      </c>
    </row>
    <row r="2" spans="1:39" x14ac:dyDescent="0.25">
      <c r="B2" s="3"/>
    </row>
    <row r="3" spans="1:39" x14ac:dyDescent="0.25">
      <c r="A3" s="48" t="s">
        <v>10</v>
      </c>
      <c r="B3" s="3"/>
    </row>
    <row r="4" spans="1:39" x14ac:dyDescent="0.25">
      <c r="A4" t="s">
        <v>98</v>
      </c>
      <c r="B4" t="s">
        <v>6</v>
      </c>
    </row>
    <row r="5" spans="1:39" x14ac:dyDescent="0.25">
      <c r="A5" t="s">
        <v>99</v>
      </c>
      <c r="B5" t="s">
        <v>100</v>
      </c>
    </row>
    <row r="6" spans="1:39" x14ac:dyDescent="0.25">
      <c r="A6" s="1" t="s">
        <v>101</v>
      </c>
      <c r="B6" s="1">
        <v>2023</v>
      </c>
      <c r="C6" s="1">
        <v>2024</v>
      </c>
      <c r="D6" s="1">
        <v>2025</v>
      </c>
      <c r="E6" s="1">
        <v>2026</v>
      </c>
      <c r="F6" s="1">
        <v>2027</v>
      </c>
      <c r="G6" s="1">
        <v>2028</v>
      </c>
      <c r="H6" s="1">
        <v>2029</v>
      </c>
      <c r="I6" s="1">
        <v>2030</v>
      </c>
      <c r="J6" s="1">
        <v>2031</v>
      </c>
      <c r="K6" s="1">
        <v>2032</v>
      </c>
      <c r="L6" s="1">
        <v>2033</v>
      </c>
      <c r="M6" s="1">
        <v>2034</v>
      </c>
      <c r="N6" s="1">
        <v>2035</v>
      </c>
      <c r="O6" s="1">
        <v>2036</v>
      </c>
      <c r="P6" s="1">
        <v>2037</v>
      </c>
      <c r="Q6" s="1">
        <v>2038</v>
      </c>
      <c r="R6" s="1">
        <v>2039</v>
      </c>
      <c r="S6" s="1">
        <v>2040</v>
      </c>
      <c r="T6" s="1">
        <v>2041</v>
      </c>
      <c r="U6" s="1">
        <v>2042</v>
      </c>
      <c r="V6" s="1">
        <v>2043</v>
      </c>
      <c r="W6" s="1">
        <v>2044</v>
      </c>
      <c r="X6" s="1">
        <v>2045</v>
      </c>
      <c r="Y6" s="1">
        <v>2046</v>
      </c>
      <c r="Z6" s="1">
        <v>2047</v>
      </c>
      <c r="AA6" s="1">
        <v>2048</v>
      </c>
      <c r="AB6" s="1">
        <v>2049</v>
      </c>
      <c r="AC6" s="1">
        <v>2050</v>
      </c>
      <c r="AD6" s="1">
        <v>2051</v>
      </c>
      <c r="AE6" s="1">
        <v>2052</v>
      </c>
      <c r="AF6" s="1">
        <v>2053</v>
      </c>
      <c r="AG6" s="1">
        <v>2054</v>
      </c>
      <c r="AH6" s="1">
        <v>2055</v>
      </c>
      <c r="AI6" s="1">
        <v>2056</v>
      </c>
      <c r="AJ6" s="1">
        <v>2057</v>
      </c>
      <c r="AK6" s="1">
        <v>2058</v>
      </c>
      <c r="AL6" s="1">
        <v>2059</v>
      </c>
      <c r="AM6" s="1">
        <v>2060</v>
      </c>
    </row>
    <row r="7" spans="1:39" s="49" customFormat="1" x14ac:dyDescent="0.25">
      <c r="A7" s="49" t="s">
        <v>102</v>
      </c>
      <c r="B7" s="50">
        <v>35.077854013073861</v>
      </c>
      <c r="C7" s="50">
        <v>33.087743244666868</v>
      </c>
      <c r="D7" s="50">
        <v>34.355468753729063</v>
      </c>
      <c r="E7" s="50">
        <v>34.379420258517939</v>
      </c>
      <c r="F7" s="50">
        <v>26.556360568048905</v>
      </c>
      <c r="G7" s="50">
        <v>26.338520564722351</v>
      </c>
      <c r="H7" s="50">
        <v>25.913047222594887</v>
      </c>
      <c r="I7" s="50">
        <v>25.164209911212179</v>
      </c>
      <c r="J7" s="50">
        <v>24.003269557865618</v>
      </c>
      <c r="K7" s="50">
        <v>22.375338901491315</v>
      </c>
      <c r="L7" s="50">
        <v>20.369157326464002</v>
      </c>
      <c r="M7" s="50">
        <v>18.17793689467619</v>
      </c>
      <c r="N7" s="50">
        <v>8.5712260675060072</v>
      </c>
      <c r="O7" s="50">
        <v>6.7976055082684752</v>
      </c>
      <c r="P7" s="50">
        <v>5.4373470883502311</v>
      </c>
      <c r="Q7" s="50">
        <v>4.473111176077242</v>
      </c>
      <c r="R7" s="50">
        <v>3.8294624350847188</v>
      </c>
      <c r="S7" s="50">
        <v>3.406746949435433</v>
      </c>
      <c r="T7" s="50">
        <v>3.1423052995209328</v>
      </c>
      <c r="U7" s="50">
        <v>2.9867861920641707</v>
      </c>
      <c r="V7" s="50">
        <v>2.9028043480689965</v>
      </c>
      <c r="W7" s="50">
        <v>2.8654915794248015</v>
      </c>
      <c r="X7" s="50">
        <v>2.8607926087058799</v>
      </c>
      <c r="Y7" s="50">
        <v>2.8731727020676985</v>
      </c>
      <c r="Z7" s="50">
        <v>2.8961009531508979</v>
      </c>
      <c r="AA7" s="50">
        <v>2.9247299022596365</v>
      </c>
      <c r="AB7" s="50">
        <v>2.9575146116640818</v>
      </c>
      <c r="AC7" s="93">
        <v>2.9922195355170316</v>
      </c>
      <c r="AD7" s="50">
        <v>3.0177026948780052</v>
      </c>
      <c r="AE7" s="50">
        <v>3.0448615361937419</v>
      </c>
      <c r="AF7" s="50">
        <v>3.0732088243590381</v>
      </c>
      <c r="AG7" s="50">
        <v>3.1024340112440654</v>
      </c>
      <c r="AH7" s="50">
        <v>3.1323393545919824</v>
      </c>
      <c r="AI7" s="50">
        <v>3.1627988789385415</v>
      </c>
      <c r="AJ7" s="50">
        <v>3.1937325852458782</v>
      </c>
      <c r="AK7" s="50">
        <v>3.2250899075758914</v>
      </c>
      <c r="AL7" s="50">
        <v>3.256839205053681</v>
      </c>
      <c r="AM7" s="50">
        <v>3.2889610480459526</v>
      </c>
    </row>
    <row r="8" spans="1:39" s="49" customFormat="1" x14ac:dyDescent="0.25">
      <c r="A8" s="49" t="s">
        <v>103</v>
      </c>
      <c r="B8" s="50">
        <v>104.51571775977392</v>
      </c>
      <c r="C8" s="50">
        <v>80.661306230213057</v>
      </c>
      <c r="D8" s="50">
        <v>81.878842684807097</v>
      </c>
      <c r="E8" s="50">
        <v>75.798419863566068</v>
      </c>
      <c r="F8" s="50">
        <v>46.096528403787509</v>
      </c>
      <c r="G8" s="50">
        <v>46.627006132245164</v>
      </c>
      <c r="H8" s="50">
        <v>46.969598083727632</v>
      </c>
      <c r="I8" s="50">
        <v>47.189961306571774</v>
      </c>
      <c r="J8" s="50">
        <v>47.237242988261784</v>
      </c>
      <c r="K8" s="50">
        <v>46.991325127126288</v>
      </c>
      <c r="L8" s="50">
        <v>46.368520027796805</v>
      </c>
      <c r="M8" s="50">
        <v>45.265485034796065</v>
      </c>
      <c r="N8" s="50">
        <v>43.682304205174873</v>
      </c>
      <c r="O8" s="50">
        <v>41.753733868411928</v>
      </c>
      <c r="P8" s="50">
        <v>39.558017916919589</v>
      </c>
      <c r="Q8" s="50">
        <v>37.120581891556981</v>
      </c>
      <c r="R8" s="50">
        <v>34.41233020520346</v>
      </c>
      <c r="S8" s="50">
        <v>31.329128884360628</v>
      </c>
      <c r="T8" s="50">
        <v>28.013265018229443</v>
      </c>
      <c r="U8" s="50">
        <v>24.656919205242421</v>
      </c>
      <c r="V8" s="50">
        <v>21.423453999162952</v>
      </c>
      <c r="W8" s="50">
        <v>18.447629809933417</v>
      </c>
      <c r="X8" s="50">
        <v>15.82774923851947</v>
      </c>
      <c r="Y8" s="50">
        <v>13.582130243204098</v>
      </c>
      <c r="Z8" s="50">
        <v>11.717365792017901</v>
      </c>
      <c r="AA8" s="50">
        <v>10.209069228759953</v>
      </c>
      <c r="AB8" s="50">
        <v>9.0179577351585287</v>
      </c>
      <c r="AC8" s="93">
        <v>8.0948511959023257</v>
      </c>
      <c r="AD8" s="50">
        <v>7.3756463798567422</v>
      </c>
      <c r="AE8" s="50">
        <v>6.8388379583694618</v>
      </c>
      <c r="AF8" s="50">
        <v>6.4446779871167728</v>
      </c>
      <c r="AG8" s="50">
        <v>6.1607088518524566</v>
      </c>
      <c r="AH8" s="50">
        <v>5.9610579349738826</v>
      </c>
      <c r="AI8" s="50">
        <v>5.8254660942018566</v>
      </c>
      <c r="AJ8" s="50">
        <v>5.7382849647433343</v>
      </c>
      <c r="AK8" s="50">
        <v>5.6875564177990388</v>
      </c>
      <c r="AL8" s="50">
        <v>5.6642189971559924</v>
      </c>
      <c r="AM8" s="50">
        <v>5.6614509124880605</v>
      </c>
    </row>
    <row r="9" spans="1:39" s="49" customFormat="1" x14ac:dyDescent="0.25">
      <c r="A9" s="49" t="s">
        <v>104</v>
      </c>
      <c r="B9" s="50">
        <v>7.8128853369990399</v>
      </c>
      <c r="C9" s="50">
        <v>7.8825522239057575</v>
      </c>
      <c r="D9" s="50">
        <v>8.0865950439105418</v>
      </c>
      <c r="E9" s="50">
        <v>8.3098074357298444</v>
      </c>
      <c r="F9" s="50">
        <v>8.5058192663731926</v>
      </c>
      <c r="G9" s="50">
        <v>8.6815072765440178</v>
      </c>
      <c r="H9" s="50">
        <v>8.8558741584493355</v>
      </c>
      <c r="I9" s="50">
        <v>9.0300988108343567</v>
      </c>
      <c r="J9" s="50">
        <v>9.2144876400165732</v>
      </c>
      <c r="K9" s="50">
        <v>9.4095684398222588</v>
      </c>
      <c r="L9" s="50">
        <v>9.62274311380793</v>
      </c>
      <c r="M9" s="50">
        <v>9.848608832962702</v>
      </c>
      <c r="N9" s="50">
        <v>10.088160709623038</v>
      </c>
      <c r="O9" s="50">
        <v>10.356776384791177</v>
      </c>
      <c r="P9" s="50">
        <v>10.654578278450948</v>
      </c>
      <c r="Q9" s="50">
        <v>10.979592321963427</v>
      </c>
      <c r="R9" s="50">
        <v>11.318561474993739</v>
      </c>
      <c r="S9" s="50">
        <v>11.67173779144971</v>
      </c>
      <c r="T9" s="50">
        <v>12.02834600587625</v>
      </c>
      <c r="U9" s="50">
        <v>12.383186043124445</v>
      </c>
      <c r="V9" s="50">
        <v>12.73789434086579</v>
      </c>
      <c r="W9" s="50">
        <v>13.044003091842209</v>
      </c>
      <c r="X9" s="50">
        <v>13.346660958049723</v>
      </c>
      <c r="Y9" s="50">
        <v>13.644393186385608</v>
      </c>
      <c r="Z9" s="50">
        <v>13.938614025116438</v>
      </c>
      <c r="AA9" s="50">
        <v>14.231337245215906</v>
      </c>
      <c r="AB9" s="50">
        <v>14.540127248074157</v>
      </c>
      <c r="AC9" s="93">
        <v>14.843423372206875</v>
      </c>
      <c r="AD9" s="50">
        <v>15.063459399594365</v>
      </c>
      <c r="AE9" s="50">
        <v>15.279722694277547</v>
      </c>
      <c r="AF9" s="50">
        <v>15.492050408649423</v>
      </c>
      <c r="AG9" s="50">
        <v>15.700309878078432</v>
      </c>
      <c r="AH9" s="50">
        <v>15.904577619068212</v>
      </c>
      <c r="AI9" s="50">
        <v>16.104995586028547</v>
      </c>
      <c r="AJ9" s="50">
        <v>16.301807883501773</v>
      </c>
      <c r="AK9" s="50">
        <v>16.495298501869797</v>
      </c>
      <c r="AL9" s="50">
        <v>16.685767514527377</v>
      </c>
      <c r="AM9" s="50">
        <v>16.873503488809778</v>
      </c>
    </row>
    <row r="10" spans="1:39" s="49" customFormat="1" x14ac:dyDescent="0.25">
      <c r="A10" s="49" t="s">
        <v>105</v>
      </c>
      <c r="B10" s="50">
        <v>30.810859577339347</v>
      </c>
      <c r="C10" s="50">
        <v>31.373905708816512</v>
      </c>
      <c r="D10" s="50">
        <v>32.493299579515046</v>
      </c>
      <c r="E10" s="50">
        <v>33.485042736090989</v>
      </c>
      <c r="F10" s="50">
        <v>34.330633683325715</v>
      </c>
      <c r="G10" s="50">
        <v>35.091593723854281</v>
      </c>
      <c r="H10" s="50">
        <v>35.874831026400038</v>
      </c>
      <c r="I10" s="50">
        <v>36.749782097818091</v>
      </c>
      <c r="J10" s="50">
        <v>37.849419483800766</v>
      </c>
      <c r="K10" s="50">
        <v>39.276072950445119</v>
      </c>
      <c r="L10" s="50">
        <v>41.110016924655568</v>
      </c>
      <c r="M10" s="50">
        <v>43.278159732579226</v>
      </c>
      <c r="N10" s="50">
        <v>45.691436720027873</v>
      </c>
      <c r="O10" s="50">
        <v>48.338191174293165</v>
      </c>
      <c r="P10" s="50">
        <v>51.160280319533143</v>
      </c>
      <c r="Q10" s="50">
        <v>54.13610915770176</v>
      </c>
      <c r="R10" s="50">
        <v>57.223899298538399</v>
      </c>
      <c r="S10" s="50">
        <v>60.36467081130084</v>
      </c>
      <c r="T10" s="50">
        <v>63.529157099530458</v>
      </c>
      <c r="U10" s="50">
        <v>66.698472490441517</v>
      </c>
      <c r="V10" s="50">
        <v>69.861472270535188</v>
      </c>
      <c r="W10" s="50">
        <v>72.816518530478916</v>
      </c>
      <c r="X10" s="50">
        <v>75.740232060162697</v>
      </c>
      <c r="Y10" s="50">
        <v>78.559464876986823</v>
      </c>
      <c r="Z10" s="50">
        <v>81.273753436137639</v>
      </c>
      <c r="AA10" s="50">
        <v>83.893528367485516</v>
      </c>
      <c r="AB10" s="50">
        <v>86.53665872347527</v>
      </c>
      <c r="AC10" s="93">
        <v>89.110851481393539</v>
      </c>
      <c r="AD10" s="50">
        <v>91.223397517066985</v>
      </c>
      <c r="AE10" s="50">
        <v>93.330147512533429</v>
      </c>
      <c r="AF10" s="50">
        <v>95.425835579152078</v>
      </c>
      <c r="AG10" s="50">
        <v>97.501397205505768</v>
      </c>
      <c r="AH10" s="50">
        <v>99.551643725709937</v>
      </c>
      <c r="AI10" s="50">
        <v>101.57569404424243</v>
      </c>
      <c r="AJ10" s="50">
        <v>103.57551154076404</v>
      </c>
      <c r="AK10" s="50">
        <v>105.55427546985366</v>
      </c>
      <c r="AL10" s="50">
        <v>107.51547495747351</v>
      </c>
      <c r="AM10" s="50">
        <v>109.46244757138696</v>
      </c>
    </row>
    <row r="11" spans="1:39" s="49" customFormat="1" x14ac:dyDescent="0.25">
      <c r="A11" s="49" t="s">
        <v>106</v>
      </c>
      <c r="B11" s="50">
        <v>139.39848347148993</v>
      </c>
      <c r="C11" s="50">
        <v>139.29874750073202</v>
      </c>
      <c r="D11" s="50">
        <v>143.68204717086303</v>
      </c>
      <c r="E11" s="50">
        <v>145.63242526796074</v>
      </c>
      <c r="F11" s="50">
        <v>149.42831044398903</v>
      </c>
      <c r="G11" s="50">
        <v>151.80516177176284</v>
      </c>
      <c r="H11" s="50">
        <v>155.62354110787649</v>
      </c>
      <c r="I11" s="50">
        <v>162.8062989846874</v>
      </c>
      <c r="J11" s="50">
        <v>166.8243524881899</v>
      </c>
      <c r="K11" s="50">
        <v>172.41457249082185</v>
      </c>
      <c r="L11" s="50">
        <v>178.71496538742326</v>
      </c>
      <c r="M11" s="50">
        <v>184.75919186249718</v>
      </c>
      <c r="N11" s="50">
        <v>196.04284366509114</v>
      </c>
      <c r="O11" s="50">
        <v>202.98821783045165</v>
      </c>
      <c r="P11" s="50">
        <v>210.20758409856066</v>
      </c>
      <c r="Q11" s="50">
        <v>217.70483323882686</v>
      </c>
      <c r="R11" s="50">
        <v>225.46916857133766</v>
      </c>
      <c r="S11" s="50">
        <v>239.97467035578543</v>
      </c>
      <c r="T11" s="50">
        <v>248.62916992221497</v>
      </c>
      <c r="U11" s="50">
        <v>256.27593451403152</v>
      </c>
      <c r="V11" s="50">
        <v>263.74857897933242</v>
      </c>
      <c r="W11" s="50">
        <v>270.82171637216487</v>
      </c>
      <c r="X11" s="50">
        <v>278.59330807489084</v>
      </c>
      <c r="Y11" s="50">
        <v>285.31417820850288</v>
      </c>
      <c r="Z11" s="50">
        <v>292.56547630027222</v>
      </c>
      <c r="AA11" s="50">
        <v>298.53413148996759</v>
      </c>
      <c r="AB11" s="50">
        <v>304.10592505934693</v>
      </c>
      <c r="AC11" s="93">
        <v>309.40395139822471</v>
      </c>
      <c r="AD11" s="50">
        <v>314.6064458636414</v>
      </c>
      <c r="AE11" s="50">
        <v>318.72423223583229</v>
      </c>
      <c r="AF11" s="50">
        <v>322.70024475090287</v>
      </c>
      <c r="AG11" s="50">
        <v>326.55318721906622</v>
      </c>
      <c r="AH11" s="50">
        <v>330.30684724703667</v>
      </c>
      <c r="AI11" s="50">
        <v>334.89154492693751</v>
      </c>
      <c r="AJ11" s="50">
        <v>338.49424906261203</v>
      </c>
      <c r="AK11" s="50">
        <v>342.04337344854707</v>
      </c>
      <c r="AL11" s="50">
        <v>345.55015537191053</v>
      </c>
      <c r="AM11" s="50">
        <v>349.93729262786337</v>
      </c>
    </row>
    <row r="12" spans="1:39" s="49" customFormat="1" x14ac:dyDescent="0.25">
      <c r="A12" s="49" t="s">
        <v>107</v>
      </c>
      <c r="B12" s="50">
        <v>296.73214136507249</v>
      </c>
      <c r="C12" s="50">
        <v>310.48791637258932</v>
      </c>
      <c r="D12" s="50">
        <v>314.3861917462782</v>
      </c>
      <c r="E12" s="50">
        <v>319.73663706298049</v>
      </c>
      <c r="F12" s="50">
        <v>324.74836134266536</v>
      </c>
      <c r="G12" s="50">
        <v>329.24152725993753</v>
      </c>
      <c r="H12" s="50">
        <v>333.38273598559789</v>
      </c>
      <c r="I12" s="50">
        <v>336.96884329771768</v>
      </c>
      <c r="J12" s="50">
        <v>339.94383051724333</v>
      </c>
      <c r="K12" s="50">
        <v>342.03497925450898</v>
      </c>
      <c r="L12" s="50">
        <v>343.12631972875829</v>
      </c>
      <c r="M12" s="50">
        <v>343.22409863377089</v>
      </c>
      <c r="N12" s="50">
        <v>342.32186293873201</v>
      </c>
      <c r="O12" s="50">
        <v>340.42944942749648</v>
      </c>
      <c r="P12" s="50">
        <v>337.80500744224719</v>
      </c>
      <c r="Q12" s="50">
        <v>334.34154115614541</v>
      </c>
      <c r="R12" s="50">
        <v>329.94346491346869</v>
      </c>
      <c r="S12" s="50">
        <v>324.61962597317472</v>
      </c>
      <c r="T12" s="50">
        <v>318.31369073153814</v>
      </c>
      <c r="U12" s="50">
        <v>311.0637481182946</v>
      </c>
      <c r="V12" s="50">
        <v>302.85928257204387</v>
      </c>
      <c r="W12" s="50">
        <v>294.5543058021936</v>
      </c>
      <c r="X12" s="50">
        <v>285.34536359958389</v>
      </c>
      <c r="Y12" s="50">
        <v>275.44645821207246</v>
      </c>
      <c r="Z12" s="50">
        <v>265.21809970663401</v>
      </c>
      <c r="AA12" s="50">
        <v>255.09180342957666</v>
      </c>
      <c r="AB12" s="50">
        <v>245.58128528849991</v>
      </c>
      <c r="AC12" s="93">
        <v>236.82939615058456</v>
      </c>
      <c r="AD12" s="50">
        <v>228.52880410335882</v>
      </c>
      <c r="AE12" s="50">
        <v>221.22597313737626</v>
      </c>
      <c r="AF12" s="50">
        <v>214.84748377587414</v>
      </c>
      <c r="AG12" s="50">
        <v>209.28436698221071</v>
      </c>
      <c r="AH12" s="50">
        <v>204.41847577163142</v>
      </c>
      <c r="AI12" s="50">
        <v>200.13652981291764</v>
      </c>
      <c r="AJ12" s="50">
        <v>196.34022054178885</v>
      </c>
      <c r="AK12" s="50">
        <v>192.94872060578652</v>
      </c>
      <c r="AL12" s="50">
        <v>189.89808224945094</v>
      </c>
      <c r="AM12" s="50">
        <v>187.13868910289156</v>
      </c>
    </row>
    <row r="13" spans="1:39" s="49" customFormat="1" x14ac:dyDescent="0.25">
      <c r="A13" s="49" t="s">
        <v>108</v>
      </c>
      <c r="B13" s="50">
        <v>0</v>
      </c>
      <c r="C13" s="50">
        <v>0</v>
      </c>
      <c r="D13" s="50">
        <v>0</v>
      </c>
      <c r="E13" s="50">
        <v>0</v>
      </c>
      <c r="F13" s="50">
        <v>0</v>
      </c>
      <c r="G13" s="50">
        <v>0</v>
      </c>
      <c r="H13" s="50">
        <v>1.8970289434186303E-2</v>
      </c>
      <c r="I13" s="50">
        <v>4.5060343352262305E-2</v>
      </c>
      <c r="J13" s="50">
        <v>8.0628523793764853E-2</v>
      </c>
      <c r="K13" s="50">
        <v>0.12852515313465665</v>
      </c>
      <c r="L13" s="50">
        <v>0.19223749338566082</v>
      </c>
      <c r="M13" s="50">
        <v>0.2766334922097492</v>
      </c>
      <c r="N13" s="50">
        <v>0.38798955808074781</v>
      </c>
      <c r="O13" s="50">
        <v>0.69558864107176954</v>
      </c>
      <c r="P13" s="50">
        <v>1.1379873913114187</v>
      </c>
      <c r="Q13" s="50">
        <v>1.7692314896390195</v>
      </c>
      <c r="R13" s="50">
        <v>2.6637752163751434</v>
      </c>
      <c r="S13" s="50">
        <v>3.9244974863741109</v>
      </c>
      <c r="T13" s="50">
        <v>5.6745135314449175</v>
      </c>
      <c r="U13" s="50">
        <v>8.0560548414139141</v>
      </c>
      <c r="V13" s="50">
        <v>11.208968573146912</v>
      </c>
      <c r="W13" s="50">
        <v>15.231819086401806</v>
      </c>
      <c r="X13" s="50">
        <v>20.130011098398441</v>
      </c>
      <c r="Y13" s="50">
        <v>25.765011953862569</v>
      </c>
      <c r="Z13" s="50">
        <v>31.8447470241113</v>
      </c>
      <c r="AA13" s="50">
        <v>37.976990277957327</v>
      </c>
      <c r="AB13" s="50">
        <v>43.773192611114737</v>
      </c>
      <c r="AC13" s="93">
        <v>48.957004113743842</v>
      </c>
      <c r="AD13" s="50">
        <v>53.015416021834319</v>
      </c>
      <c r="AE13" s="50">
        <v>56.299703008662831</v>
      </c>
      <c r="AF13" s="50">
        <v>58.907521180114927</v>
      </c>
      <c r="AG13" s="50">
        <v>60.963544583546934</v>
      </c>
      <c r="AH13" s="50">
        <v>62.589243513639374</v>
      </c>
      <c r="AI13" s="50">
        <v>63.889153615987063</v>
      </c>
      <c r="AJ13" s="50">
        <v>64.947242373433284</v>
      </c>
      <c r="AK13" s="50">
        <v>65.828187804856242</v>
      </c>
      <c r="AL13" s="50">
        <v>66.580497168501907</v>
      </c>
      <c r="AM13" s="50">
        <v>67.239924863317853</v>
      </c>
    </row>
    <row r="14" spans="1:39" x14ac:dyDescent="0.25">
      <c r="AC14" s="49">
        <f>SUM(AC7:AC13)</f>
        <v>710.23169724757292</v>
      </c>
    </row>
    <row r="16" spans="1:39" x14ac:dyDescent="0.25">
      <c r="AC16" s="10"/>
    </row>
    <row r="17" spans="29:29" x14ac:dyDescent="0.25">
      <c r="AC17" s="10"/>
    </row>
    <row r="18" spans="29:29" x14ac:dyDescent="0.25">
      <c r="AC18" s="10"/>
    </row>
    <row r="33" spans="1:39" x14ac:dyDescent="0.25">
      <c r="A33" s="48" t="s">
        <v>16</v>
      </c>
      <c r="B33" s="3"/>
    </row>
    <row r="34" spans="1:39" x14ac:dyDescent="0.25">
      <c r="A34" t="s">
        <v>98</v>
      </c>
      <c r="B34" t="s">
        <v>12</v>
      </c>
    </row>
    <row r="35" spans="1:39" x14ac:dyDescent="0.25">
      <c r="A35" t="s">
        <v>99</v>
      </c>
      <c r="B35" t="s">
        <v>100</v>
      </c>
    </row>
    <row r="36" spans="1:39" x14ac:dyDescent="0.25">
      <c r="A36" s="1" t="s">
        <v>101</v>
      </c>
      <c r="B36" s="1">
        <v>2023</v>
      </c>
      <c r="C36" s="1">
        <v>2024</v>
      </c>
      <c r="D36" s="1">
        <v>2025</v>
      </c>
      <c r="E36" s="1">
        <v>2026</v>
      </c>
      <c r="F36" s="1">
        <v>2027</v>
      </c>
      <c r="G36" s="1">
        <v>2028</v>
      </c>
      <c r="H36" s="1">
        <v>2029</v>
      </c>
      <c r="I36" s="1">
        <v>2030</v>
      </c>
      <c r="J36" s="1">
        <v>2031</v>
      </c>
      <c r="K36" s="1">
        <v>2032</v>
      </c>
      <c r="L36" s="1">
        <v>2033</v>
      </c>
      <c r="M36" s="1">
        <v>2034</v>
      </c>
      <c r="N36" s="1">
        <v>2035</v>
      </c>
      <c r="O36" s="1">
        <v>2036</v>
      </c>
      <c r="P36" s="1">
        <v>2037</v>
      </c>
      <c r="Q36" s="1">
        <v>2038</v>
      </c>
      <c r="R36" s="1">
        <v>2039</v>
      </c>
      <c r="S36" s="1">
        <v>2040</v>
      </c>
      <c r="T36" s="1">
        <v>2041</v>
      </c>
      <c r="U36" s="1">
        <v>2042</v>
      </c>
      <c r="V36" s="1">
        <v>2043</v>
      </c>
      <c r="W36" s="1">
        <v>2044</v>
      </c>
      <c r="X36" s="1">
        <v>2045</v>
      </c>
      <c r="Y36" s="1">
        <v>2046</v>
      </c>
      <c r="Z36" s="1">
        <v>2047</v>
      </c>
      <c r="AA36" s="1">
        <v>2048</v>
      </c>
      <c r="AB36" s="1">
        <v>2049</v>
      </c>
      <c r="AC36" s="1">
        <v>2050</v>
      </c>
      <c r="AD36" s="1">
        <v>2051</v>
      </c>
      <c r="AE36" s="1">
        <v>2052</v>
      </c>
      <c r="AF36" s="1">
        <v>2053</v>
      </c>
      <c r="AG36" s="1">
        <v>2054</v>
      </c>
      <c r="AH36" s="1">
        <v>2055</v>
      </c>
      <c r="AI36" s="1">
        <v>2056</v>
      </c>
      <c r="AJ36" s="1">
        <v>2057</v>
      </c>
      <c r="AK36" s="1">
        <v>2058</v>
      </c>
      <c r="AL36" s="1">
        <v>2059</v>
      </c>
      <c r="AM36" s="1">
        <v>2060</v>
      </c>
    </row>
    <row r="37" spans="1:39" s="49" customFormat="1" x14ac:dyDescent="0.25">
      <c r="A37" s="49" t="s">
        <v>102</v>
      </c>
      <c r="B37" s="50">
        <v>14.866782962277608</v>
      </c>
      <c r="C37" s="50">
        <v>14.859363461616335</v>
      </c>
      <c r="D37" s="50">
        <v>15.218468443426403</v>
      </c>
      <c r="E37" s="50">
        <v>15.243697465502901</v>
      </c>
      <c r="F37" s="50">
        <v>15.207185344589208</v>
      </c>
      <c r="G37" s="50">
        <v>15.040508929167856</v>
      </c>
      <c r="H37" s="50">
        <v>14.709821690865146</v>
      </c>
      <c r="I37" s="50">
        <v>14.1235527100905</v>
      </c>
      <c r="J37" s="50">
        <v>13.211242890539809</v>
      </c>
      <c r="K37" s="50">
        <v>11.928929857338042</v>
      </c>
      <c r="L37" s="50">
        <v>10.345732882017087</v>
      </c>
      <c r="M37" s="50">
        <v>8.6138002263985634</v>
      </c>
      <c r="N37" s="50">
        <v>6.9527781122996855</v>
      </c>
      <c r="O37" s="50">
        <v>5.5479173958368602</v>
      </c>
      <c r="P37" s="50">
        <v>4.4704242679815867</v>
      </c>
      <c r="Q37" s="50">
        <v>3.707298111289461</v>
      </c>
      <c r="R37" s="50">
        <v>3.1988699083680658</v>
      </c>
      <c r="S37" s="50">
        <v>2.8664992656665738</v>
      </c>
      <c r="T37" s="50">
        <v>2.6602789838644538</v>
      </c>
      <c r="U37" s="50">
        <v>2.540660062376797</v>
      </c>
      <c r="V37" s="50">
        <v>2.4779508782564998</v>
      </c>
      <c r="W37" s="50">
        <v>2.4522823662984927</v>
      </c>
      <c r="X37" s="50">
        <v>2.4523696507412316</v>
      </c>
      <c r="Y37" s="50">
        <v>2.465894094777346</v>
      </c>
      <c r="Z37" s="50">
        <v>2.487714098367714</v>
      </c>
      <c r="AA37" s="50">
        <v>2.5139531507461701</v>
      </c>
      <c r="AB37" s="50">
        <v>2.5433425621247152</v>
      </c>
      <c r="AC37" s="93">
        <v>2.5741484696743453</v>
      </c>
      <c r="AD37" s="50">
        <v>2.5963583133472521</v>
      </c>
      <c r="AE37" s="50">
        <v>2.6198450697768285</v>
      </c>
      <c r="AF37" s="50">
        <v>2.6442402712061228</v>
      </c>
      <c r="AG37" s="50">
        <v>2.6693112835085451</v>
      </c>
      <c r="AH37" s="50">
        <v>2.6949114149895848</v>
      </c>
      <c r="AI37" s="50">
        <v>2.7209482130939966</v>
      </c>
      <c r="AJ37" s="50">
        <v>2.7473636565574115</v>
      </c>
      <c r="AK37" s="50">
        <v>2.7741215771282755</v>
      </c>
      <c r="AL37" s="50">
        <v>2.8011997315420816</v>
      </c>
      <c r="AM37" s="50">
        <v>2.8285847798079793</v>
      </c>
    </row>
    <row r="38" spans="1:39" s="49" customFormat="1" x14ac:dyDescent="0.25">
      <c r="A38" s="49" t="s">
        <v>103</v>
      </c>
      <c r="B38" s="50">
        <v>35.611627636069173</v>
      </c>
      <c r="C38" s="50">
        <v>35.720834474253493</v>
      </c>
      <c r="D38" s="50">
        <v>36.442785735675301</v>
      </c>
      <c r="E38" s="50">
        <v>36.928924540952792</v>
      </c>
      <c r="F38" s="50">
        <v>37.410297477123898</v>
      </c>
      <c r="G38" s="50">
        <v>37.846780074733218</v>
      </c>
      <c r="H38" s="50">
        <v>38.123310753771477</v>
      </c>
      <c r="I38" s="50">
        <v>38.298911557408481</v>
      </c>
      <c r="J38" s="50">
        <v>38.332648907095098</v>
      </c>
      <c r="K38" s="50">
        <v>38.125437112589815</v>
      </c>
      <c r="L38" s="50">
        <v>37.60959967425066</v>
      </c>
      <c r="M38" s="50">
        <v>36.697142969254863</v>
      </c>
      <c r="N38" s="50">
        <v>35.384005970400665</v>
      </c>
      <c r="O38" s="50">
        <v>33.777038050090972</v>
      </c>
      <c r="P38" s="50">
        <v>31.934144564351445</v>
      </c>
      <c r="Q38" s="50">
        <v>29.872433401004425</v>
      </c>
      <c r="R38" s="50">
        <v>27.565859775391008</v>
      </c>
      <c r="S38" s="50">
        <v>24.922339561621015</v>
      </c>
      <c r="T38" s="50">
        <v>22.066042940793494</v>
      </c>
      <c r="U38" s="50">
        <v>19.164588965003574</v>
      </c>
      <c r="V38" s="50">
        <v>16.361787497895314</v>
      </c>
      <c r="W38" s="50">
        <v>13.77673298104836</v>
      </c>
      <c r="X38" s="50">
        <v>11.496472527995605</v>
      </c>
      <c r="Y38" s="50">
        <v>9.5381095659265789</v>
      </c>
      <c r="Z38" s="50">
        <v>7.9082299502960911</v>
      </c>
      <c r="AA38" s="50">
        <v>6.5861944922397537</v>
      </c>
      <c r="AB38" s="50">
        <v>5.5381683450412966</v>
      </c>
      <c r="AC38" s="93">
        <v>4.7215374686272868</v>
      </c>
      <c r="AD38" s="50">
        <v>4.081156601263852</v>
      </c>
      <c r="AE38" s="50">
        <v>3.5977827154173001</v>
      </c>
      <c r="AF38" s="50">
        <v>3.2369279019342607</v>
      </c>
      <c r="AG38" s="50">
        <v>2.9704683854033256</v>
      </c>
      <c r="AH38" s="50">
        <v>2.7760403911961538</v>
      </c>
      <c r="AI38" s="50">
        <v>2.6361858970897152</v>
      </c>
      <c r="AJ38" s="50">
        <v>2.5374624117707918</v>
      </c>
      <c r="AK38" s="50">
        <v>2.4696253323454012</v>
      </c>
      <c r="AL38" s="50">
        <v>2.4249271592875932</v>
      </c>
      <c r="AM38" s="50">
        <v>2.3975423477511701</v>
      </c>
    </row>
    <row r="39" spans="1:39" s="49" customFormat="1" x14ac:dyDescent="0.25">
      <c r="A39" s="49" t="s">
        <v>104</v>
      </c>
      <c r="B39" s="50">
        <v>7.7884848245159253</v>
      </c>
      <c r="C39" s="50">
        <v>7.8581828305383095</v>
      </c>
      <c r="D39" s="50">
        <v>8.0615463951906587</v>
      </c>
      <c r="E39" s="50">
        <v>8.2847275449137943</v>
      </c>
      <c r="F39" s="50">
        <v>8.4806433423302607</v>
      </c>
      <c r="G39" s="50">
        <v>8.6558443075722344</v>
      </c>
      <c r="H39" s="50">
        <v>8.8290518968928158</v>
      </c>
      <c r="I39" s="50">
        <v>9.0010972167653467</v>
      </c>
      <c r="J39" s="50">
        <v>9.1816134164459697</v>
      </c>
      <c r="K39" s="50">
        <v>9.3702041327006249</v>
      </c>
      <c r="L39" s="50">
        <v>9.5727533789939567</v>
      </c>
      <c r="M39" s="50">
        <v>9.7819097520571496</v>
      </c>
      <c r="N39" s="50">
        <v>9.9963804101693547</v>
      </c>
      <c r="O39" s="50">
        <v>10.228810792303644</v>
      </c>
      <c r="P39" s="50">
        <v>10.477815147478953</v>
      </c>
      <c r="Q39" s="50">
        <v>10.741512819552279</v>
      </c>
      <c r="R39" s="50">
        <v>11.008972130831271</v>
      </c>
      <c r="S39" s="50">
        <v>11.284294236119665</v>
      </c>
      <c r="T39" s="50">
        <v>11.559851494623228</v>
      </c>
      <c r="U39" s="50">
        <v>11.832175394058508</v>
      </c>
      <c r="V39" s="50">
        <v>12.104434414269461</v>
      </c>
      <c r="W39" s="50">
        <v>12.348074218400424</v>
      </c>
      <c r="X39" s="50">
        <v>12.590856450114662</v>
      </c>
      <c r="Y39" s="50">
        <v>12.832631241199376</v>
      </c>
      <c r="Z39" s="50">
        <v>13.074900333261356</v>
      </c>
      <c r="AA39" s="50">
        <v>13.319749204166405</v>
      </c>
      <c r="AB39" s="50">
        <v>13.574937947294496</v>
      </c>
      <c r="AC39" s="93">
        <v>13.827433577474872</v>
      </c>
      <c r="AD39" s="50">
        <v>14.005289935349738</v>
      </c>
      <c r="AE39" s="50">
        <v>14.181306780306327</v>
      </c>
      <c r="AF39" s="50">
        <v>14.355403166477663</v>
      </c>
      <c r="AG39" s="50">
        <v>14.527497211563839</v>
      </c>
      <c r="AH39" s="50">
        <v>14.697651515777572</v>
      </c>
      <c r="AI39" s="50">
        <v>14.865952823896082</v>
      </c>
      <c r="AJ39" s="50">
        <v>15.032556731803027</v>
      </c>
      <c r="AK39" s="50">
        <v>15.197642744843543</v>
      </c>
      <c r="AL39" s="50">
        <v>15.361399997682536</v>
      </c>
      <c r="AM39" s="50">
        <v>15.524007040891266</v>
      </c>
    </row>
    <row r="40" spans="1:39" s="49" customFormat="1" x14ac:dyDescent="0.25">
      <c r="A40" s="49" t="s">
        <v>105</v>
      </c>
      <c r="B40" s="50">
        <v>26.199119780629715</v>
      </c>
      <c r="C40" s="50">
        <v>26.668831944167621</v>
      </c>
      <c r="D40" s="50">
        <v>27.568273124963007</v>
      </c>
      <c r="E40" s="50">
        <v>28.365919098285161</v>
      </c>
      <c r="F40" s="50">
        <v>29.04606676350291</v>
      </c>
      <c r="G40" s="50">
        <v>29.656446133281513</v>
      </c>
      <c r="H40" s="50">
        <v>30.281271815091692</v>
      </c>
      <c r="I40" s="50">
        <v>30.974085708380176</v>
      </c>
      <c r="J40" s="50">
        <v>31.83805386621496</v>
      </c>
      <c r="K40" s="50">
        <v>32.950314819071266</v>
      </c>
      <c r="L40" s="50">
        <v>34.367831463573197</v>
      </c>
      <c r="M40" s="50">
        <v>36.02175026990578</v>
      </c>
      <c r="N40" s="50">
        <v>37.826969846295619</v>
      </c>
      <c r="O40" s="50">
        <v>39.755361943361898</v>
      </c>
      <c r="P40" s="50">
        <v>41.742327672964493</v>
      </c>
      <c r="Q40" s="50">
        <v>43.757655211930633</v>
      </c>
      <c r="R40" s="50">
        <v>45.767485046438402</v>
      </c>
      <c r="S40" s="50">
        <v>47.740907160999839</v>
      </c>
      <c r="T40" s="50">
        <v>49.672456328821859</v>
      </c>
      <c r="U40" s="50">
        <v>51.563473328724641</v>
      </c>
      <c r="V40" s="50">
        <v>53.421566277061572</v>
      </c>
      <c r="W40" s="50">
        <v>55.180871057770155</v>
      </c>
      <c r="X40" s="50">
        <v>56.915492822969227</v>
      </c>
      <c r="Y40" s="50">
        <v>58.577984604142735</v>
      </c>
      <c r="Z40" s="50">
        <v>60.168615857916024</v>
      </c>
      <c r="AA40" s="50">
        <v>61.693957513033084</v>
      </c>
      <c r="AB40" s="50">
        <v>63.181907325604485</v>
      </c>
      <c r="AC40" s="93">
        <v>64.602220525648264</v>
      </c>
      <c r="AD40" s="50">
        <v>65.674801868624172</v>
      </c>
      <c r="AE40" s="50">
        <v>66.717183040245061</v>
      </c>
      <c r="AF40" s="50">
        <v>67.732878154686489</v>
      </c>
      <c r="AG40" s="50">
        <v>68.723659273556535</v>
      </c>
      <c r="AH40" s="50">
        <v>69.691933316588148</v>
      </c>
      <c r="AI40" s="50">
        <v>70.640688614026843</v>
      </c>
      <c r="AJ40" s="50">
        <v>71.573207385984489</v>
      </c>
      <c r="AK40" s="50">
        <v>72.492623349742132</v>
      </c>
      <c r="AL40" s="50">
        <v>73.401738331627158</v>
      </c>
      <c r="AM40" s="50">
        <v>74.302949097445094</v>
      </c>
    </row>
    <row r="41" spans="1:39" s="49" customFormat="1" x14ac:dyDescent="0.25">
      <c r="A41" s="49" t="s">
        <v>106</v>
      </c>
      <c r="B41" s="50">
        <v>134.5267836933813</v>
      </c>
      <c r="C41" s="50">
        <v>134.18208394999004</v>
      </c>
      <c r="D41" s="50">
        <v>137.40397901253959</v>
      </c>
      <c r="E41" s="50">
        <v>139.9574017285631</v>
      </c>
      <c r="F41" s="50">
        <v>143.5516682666744</v>
      </c>
      <c r="G41" s="50">
        <v>146.36684898491509</v>
      </c>
      <c r="H41" s="50">
        <v>150.65824689930446</v>
      </c>
      <c r="I41" s="50">
        <v>155.49513457535937</v>
      </c>
      <c r="J41" s="50">
        <v>160.16547233067888</v>
      </c>
      <c r="K41" s="50">
        <v>166.56413147282669</v>
      </c>
      <c r="L41" s="50">
        <v>173.84610683898524</v>
      </c>
      <c r="M41" s="50">
        <v>181.0196506700475</v>
      </c>
      <c r="N41" s="50">
        <v>189.6691204827182</v>
      </c>
      <c r="O41" s="50">
        <v>197.76703282522635</v>
      </c>
      <c r="P41" s="50">
        <v>206.02537826417284</v>
      </c>
      <c r="Q41" s="50">
        <v>214.42859292988641</v>
      </c>
      <c r="R41" s="50">
        <v>222.97872922780488</v>
      </c>
      <c r="S41" s="50">
        <v>231.5366379511552</v>
      </c>
      <c r="T41" s="50">
        <v>240.94734051030659</v>
      </c>
      <c r="U41" s="50">
        <v>249.36987457223867</v>
      </c>
      <c r="V41" s="50">
        <v>257.65556874861642</v>
      </c>
      <c r="W41" s="50">
        <v>265.57446870887873</v>
      </c>
      <c r="X41" s="50">
        <v>273.26055924274192</v>
      </c>
      <c r="Y41" s="50">
        <v>280.55222987356564</v>
      </c>
      <c r="Z41" s="50">
        <v>288.36552237518418</v>
      </c>
      <c r="AA41" s="50">
        <v>294.89555555038322</v>
      </c>
      <c r="AB41" s="50">
        <v>301.02198066659128</v>
      </c>
      <c r="AC41" s="93">
        <v>306.87853235798883</v>
      </c>
      <c r="AD41" s="50">
        <v>312.53827092178528</v>
      </c>
      <c r="AE41" s="50">
        <v>317.10877653335422</v>
      </c>
      <c r="AF41" s="50">
        <v>321.53684774716822</v>
      </c>
      <c r="AG41" s="50">
        <v>325.84187709040765</v>
      </c>
      <c r="AH41" s="50">
        <v>330.04979860887443</v>
      </c>
      <c r="AI41" s="50">
        <v>335.09088035037246</v>
      </c>
      <c r="AJ41" s="50">
        <v>339.15289768209436</v>
      </c>
      <c r="AK41" s="50">
        <v>343.16474876542338</v>
      </c>
      <c r="AL41" s="50">
        <v>347.13852290386967</v>
      </c>
      <c r="AM41" s="50">
        <v>351.99702267768652</v>
      </c>
    </row>
    <row r="42" spans="1:39" s="49" customFormat="1" x14ac:dyDescent="0.25">
      <c r="A42" s="49" t="s">
        <v>107</v>
      </c>
      <c r="B42" s="50">
        <v>96.024084300342608</v>
      </c>
      <c r="C42" s="50">
        <v>100.66862863821399</v>
      </c>
      <c r="D42" s="50">
        <v>101.04803548058869</v>
      </c>
      <c r="E42" s="50">
        <v>102.10166328436944</v>
      </c>
      <c r="F42" s="50">
        <v>103.15277279032637</v>
      </c>
      <c r="G42" s="50">
        <v>104.03983290279375</v>
      </c>
      <c r="H42" s="50">
        <v>104.80459845929306</v>
      </c>
      <c r="I42" s="50">
        <v>105.33862429299423</v>
      </c>
      <c r="J42" s="50">
        <v>105.73551573348335</v>
      </c>
      <c r="K42" s="50">
        <v>105.775713947447</v>
      </c>
      <c r="L42" s="50">
        <v>105.40991290621311</v>
      </c>
      <c r="M42" s="50">
        <v>104.66010945471098</v>
      </c>
      <c r="N42" s="50">
        <v>103.57189094094241</v>
      </c>
      <c r="O42" s="50">
        <v>102.23129911029216</v>
      </c>
      <c r="P42" s="50">
        <v>100.7698840416458</v>
      </c>
      <c r="Q42" s="50">
        <v>99.16179423953092</v>
      </c>
      <c r="R42" s="50">
        <v>97.358238909483759</v>
      </c>
      <c r="S42" s="50">
        <v>95.403604032047298</v>
      </c>
      <c r="T42" s="50">
        <v>93.227606612342825</v>
      </c>
      <c r="U42" s="50">
        <v>90.818133679573137</v>
      </c>
      <c r="V42" s="50">
        <v>88.172445822604388</v>
      </c>
      <c r="W42" s="50">
        <v>85.506314109426981</v>
      </c>
      <c r="X42" s="50">
        <v>82.608916413862744</v>
      </c>
      <c r="Y42" s="50">
        <v>79.537340945592007</v>
      </c>
      <c r="Z42" s="50">
        <v>76.396486236624128</v>
      </c>
      <c r="AA42" s="50">
        <v>73.308952226557039</v>
      </c>
      <c r="AB42" s="50">
        <v>70.424533899899544</v>
      </c>
      <c r="AC42" s="93">
        <v>67.787062359150426</v>
      </c>
      <c r="AD42" s="50">
        <v>65.271468276270951</v>
      </c>
      <c r="AE42" s="50">
        <v>63.058701788159205</v>
      </c>
      <c r="AF42" s="50">
        <v>61.128151669246677</v>
      </c>
      <c r="AG42" s="50">
        <v>59.448762547221932</v>
      </c>
      <c r="AH42" s="50">
        <v>57.986297656637277</v>
      </c>
      <c r="AI42" s="50">
        <v>56.707468710962864</v>
      </c>
      <c r="AJ42" s="50">
        <v>55.582988102101822</v>
      </c>
      <c r="AK42" s="50">
        <v>54.588421767996074</v>
      </c>
      <c r="AL42" s="50">
        <v>53.704102937928155</v>
      </c>
      <c r="AM42" s="50">
        <v>52.914463717055305</v>
      </c>
    </row>
    <row r="43" spans="1:39" s="49" customFormat="1" x14ac:dyDescent="0.25">
      <c r="A43" s="49" t="s">
        <v>108</v>
      </c>
      <c r="B43" s="50">
        <v>0</v>
      </c>
      <c r="C43" s="50">
        <v>0</v>
      </c>
      <c r="D43" s="50">
        <v>0</v>
      </c>
      <c r="E43" s="50">
        <v>0</v>
      </c>
      <c r="F43" s="50">
        <v>0</v>
      </c>
      <c r="G43" s="50">
        <v>0</v>
      </c>
      <c r="H43" s="50">
        <v>7.5881157736745206E-3</v>
      </c>
      <c r="I43" s="50">
        <v>1.8024137340904921E-2</v>
      </c>
      <c r="J43" s="50">
        <v>3.2251409517505943E-2</v>
      </c>
      <c r="K43" s="50">
        <v>5.1410061253862674E-2</v>
      </c>
      <c r="L43" s="50">
        <v>7.6894997354264333E-2</v>
      </c>
      <c r="M43" s="50">
        <v>0.11065339688389968</v>
      </c>
      <c r="N43" s="50">
        <v>0.15519582323229911</v>
      </c>
      <c r="O43" s="50">
        <v>0.25737020565811741</v>
      </c>
      <c r="P43" s="50">
        <v>0.40255798866362869</v>
      </c>
      <c r="Q43" s="50">
        <v>0.6071995002981827</v>
      </c>
      <c r="R43" s="50">
        <v>0.89375077386972679</v>
      </c>
      <c r="S43" s="50">
        <v>1.2933148559976853</v>
      </c>
      <c r="T43" s="50">
        <v>1.8420262878382161</v>
      </c>
      <c r="U43" s="50">
        <v>2.5809815080069223</v>
      </c>
      <c r="V43" s="50">
        <v>3.5496664348742017</v>
      </c>
      <c r="W43" s="50">
        <v>4.7748096868594203</v>
      </c>
      <c r="X43" s="50">
        <v>6.2562655663451299</v>
      </c>
      <c r="Y43" s="50">
        <v>7.9531347646958563</v>
      </c>
      <c r="Z43" s="50">
        <v>9.7815475466842638</v>
      </c>
      <c r="AA43" s="50">
        <v>11.6292747552477</v>
      </c>
      <c r="AB43" s="50">
        <v>13.384161693191341</v>
      </c>
      <c r="AC43" s="93">
        <v>14.965481309538546</v>
      </c>
      <c r="AD43" s="50">
        <v>16.221838438566429</v>
      </c>
      <c r="AE43" s="50">
        <v>17.252373762575772</v>
      </c>
      <c r="AF43" s="50">
        <v>18.082763115676755</v>
      </c>
      <c r="AG43" s="50">
        <v>18.747494882181023</v>
      </c>
      <c r="AH43" s="50">
        <v>19.281133442797667</v>
      </c>
      <c r="AI43" s="50">
        <v>19.714099007945858</v>
      </c>
      <c r="AJ43" s="50">
        <v>20.07131716356492</v>
      </c>
      <c r="AK43" s="50">
        <v>20.372341842585051</v>
      </c>
      <c r="AL43" s="50">
        <v>20.632090460299644</v>
      </c>
      <c r="AM43" s="50">
        <v>20.861736230634069</v>
      </c>
    </row>
    <row r="63" spans="1:2" x14ac:dyDescent="0.25">
      <c r="A63" s="48" t="s">
        <v>22</v>
      </c>
      <c r="B63" s="3"/>
    </row>
    <row r="64" spans="1:2" x14ac:dyDescent="0.25">
      <c r="A64" t="s">
        <v>98</v>
      </c>
      <c r="B64" t="s">
        <v>113</v>
      </c>
    </row>
    <row r="65" spans="1:43" x14ac:dyDescent="0.25">
      <c r="A65" t="s">
        <v>99</v>
      </c>
      <c r="B65" t="s">
        <v>114</v>
      </c>
    </row>
    <row r="66" spans="1:43" x14ac:dyDescent="0.25">
      <c r="A66" s="1" t="s">
        <v>115</v>
      </c>
      <c r="B66" s="1">
        <v>2023</v>
      </c>
      <c r="C66" s="1">
        <v>2024</v>
      </c>
      <c r="D66" s="1">
        <v>2025</v>
      </c>
      <c r="E66" s="1">
        <v>2026</v>
      </c>
      <c r="F66" s="1">
        <v>2027</v>
      </c>
      <c r="G66" s="1">
        <v>2028</v>
      </c>
      <c r="H66" s="1">
        <v>2029</v>
      </c>
      <c r="I66" s="1">
        <v>2030</v>
      </c>
      <c r="J66" s="1">
        <v>2031</v>
      </c>
      <c r="K66" s="1">
        <v>2032</v>
      </c>
      <c r="L66" s="1">
        <v>2033</v>
      </c>
      <c r="M66" s="1">
        <v>2034</v>
      </c>
      <c r="N66" s="1">
        <v>2035</v>
      </c>
      <c r="O66" s="1">
        <v>2036</v>
      </c>
      <c r="P66" s="1">
        <v>2037</v>
      </c>
      <c r="Q66" s="1">
        <v>2038</v>
      </c>
      <c r="R66" s="1">
        <v>2039</v>
      </c>
      <c r="S66" s="1">
        <v>2040</v>
      </c>
      <c r="T66" s="1">
        <v>2041</v>
      </c>
      <c r="U66" s="1">
        <v>2042</v>
      </c>
      <c r="V66" s="1">
        <v>2043</v>
      </c>
      <c r="W66" s="1">
        <v>2044</v>
      </c>
      <c r="X66" s="1">
        <v>2045</v>
      </c>
      <c r="Y66" s="1">
        <v>2046</v>
      </c>
      <c r="Z66" s="1">
        <v>2047</v>
      </c>
      <c r="AA66" s="1">
        <v>2048</v>
      </c>
      <c r="AB66" s="1">
        <v>2049</v>
      </c>
      <c r="AC66" s="1">
        <v>2050</v>
      </c>
      <c r="AD66" s="1">
        <v>2051</v>
      </c>
      <c r="AE66" s="1">
        <v>2052</v>
      </c>
      <c r="AF66" s="1">
        <v>2053</v>
      </c>
      <c r="AG66" s="1">
        <v>2054</v>
      </c>
      <c r="AH66" s="1">
        <v>2055</v>
      </c>
      <c r="AI66" s="1">
        <v>2056</v>
      </c>
      <c r="AJ66" s="1">
        <v>2057</v>
      </c>
      <c r="AK66" s="1">
        <v>2058</v>
      </c>
      <c r="AL66" s="1">
        <v>2059</v>
      </c>
      <c r="AM66" s="1">
        <v>2060</v>
      </c>
      <c r="AN66" s="1"/>
      <c r="AO66" s="1"/>
      <c r="AP66" s="1"/>
      <c r="AQ66" s="1"/>
    </row>
    <row r="67" spans="1:43" s="49" customFormat="1" x14ac:dyDescent="0.25">
      <c r="A67" s="49" t="s">
        <v>116</v>
      </c>
      <c r="B67" s="49">
        <v>2.5571692836110542</v>
      </c>
      <c r="C67" s="49">
        <v>2.6245312074197296</v>
      </c>
      <c r="D67" s="49">
        <v>2.6519287357949666</v>
      </c>
      <c r="E67" s="49">
        <v>2.666282587308372</v>
      </c>
      <c r="F67" s="49">
        <v>2.6903383756093513</v>
      </c>
      <c r="G67" s="49">
        <v>2.7341794798063694</v>
      </c>
      <c r="H67" s="49">
        <v>2.8001738954625601</v>
      </c>
      <c r="I67" s="49">
        <v>2.8920513927931677</v>
      </c>
      <c r="J67" s="49">
        <v>3.0151977399045968</v>
      </c>
      <c r="K67" s="49">
        <v>3.170676848230924</v>
      </c>
      <c r="L67" s="49">
        <v>3.3592832225501468</v>
      </c>
      <c r="M67" s="49">
        <v>3.5728642887645892</v>
      </c>
      <c r="N67" s="49">
        <v>3.8128332586366884</v>
      </c>
      <c r="O67" s="49">
        <v>4.0905294086815083</v>
      </c>
      <c r="P67" s="49">
        <v>4.4123479803683283</v>
      </c>
      <c r="Q67" s="49">
        <v>4.7889451822753539</v>
      </c>
      <c r="R67" s="49">
        <v>5.2218742548703112</v>
      </c>
      <c r="S67" s="49">
        <v>5.6612200182524219</v>
      </c>
      <c r="T67" s="49">
        <v>6.0940083708169235</v>
      </c>
      <c r="U67" s="49">
        <v>6.5099509864050242</v>
      </c>
      <c r="V67" s="49">
        <v>6.8908969761825336</v>
      </c>
      <c r="W67" s="49">
        <v>7.2254862362030652</v>
      </c>
      <c r="X67" s="49">
        <v>7.5177479759209254</v>
      </c>
      <c r="Y67" s="49">
        <v>7.838794942195384</v>
      </c>
      <c r="Z67" s="49">
        <v>8.1141006780968148</v>
      </c>
      <c r="AA67" s="49">
        <v>8.348523075125394</v>
      </c>
      <c r="AB67" s="49">
        <v>8.5531012186714737</v>
      </c>
      <c r="AC67" s="49">
        <v>8.7304211170628765</v>
      </c>
      <c r="AD67" s="49">
        <v>8.8705900462393448</v>
      </c>
      <c r="AE67" s="49">
        <v>9.0003430699579958</v>
      </c>
      <c r="AF67" s="49">
        <v>9.1227560720834528</v>
      </c>
      <c r="AG67" s="49">
        <v>9.2401466040416782</v>
      </c>
      <c r="AH67" s="49">
        <v>9.3542555972972039</v>
      </c>
      <c r="AI67" s="49">
        <v>9.4663917324575788</v>
      </c>
      <c r="AJ67" s="49">
        <v>9.5775378109815339</v>
      </c>
      <c r="AK67" s="49">
        <v>9.6884289630503471</v>
      </c>
      <c r="AL67" s="49">
        <v>9.7996120173794026</v>
      </c>
      <c r="AM67" s="49">
        <v>9.9114917886351623</v>
      </c>
    </row>
    <row r="68" spans="1:43" s="49" customFormat="1" x14ac:dyDescent="0.25">
      <c r="A68" s="49" t="s">
        <v>117</v>
      </c>
      <c r="B68" s="49">
        <v>9.4201980783320813</v>
      </c>
      <c r="C68" s="49">
        <v>9.3670266471095971</v>
      </c>
      <c r="D68" s="49">
        <v>9.8778775698978372</v>
      </c>
      <c r="E68" s="49">
        <v>10.082383683267222</v>
      </c>
      <c r="F68" s="49">
        <v>10.540484567305755</v>
      </c>
      <c r="G68" s="49">
        <v>10.736292422965933</v>
      </c>
      <c r="H68" s="49">
        <v>11.210413338785782</v>
      </c>
      <c r="I68" s="49">
        <v>11.700251408476213</v>
      </c>
      <c r="J68" s="49">
        <v>11.961231719399887</v>
      </c>
      <c r="K68" s="49">
        <v>12.496115894060718</v>
      </c>
      <c r="L68" s="49">
        <v>13.05013190696123</v>
      </c>
      <c r="M68" s="49">
        <v>13.370035820338991</v>
      </c>
      <c r="N68" s="49">
        <v>13.95353547099095</v>
      </c>
      <c r="O68" s="49">
        <v>14.284070343590926</v>
      </c>
      <c r="P68" s="49">
        <v>14.609720486033366</v>
      </c>
      <c r="Q68" s="49">
        <v>14.9303835655942</v>
      </c>
      <c r="R68" s="49">
        <v>15.243265944125836</v>
      </c>
      <c r="S68" s="49">
        <v>15.564391583307243</v>
      </c>
      <c r="T68" s="49">
        <v>16.134478039326954</v>
      </c>
      <c r="U68" s="49">
        <v>16.446930879223906</v>
      </c>
      <c r="V68" s="49">
        <v>16.757356957964952</v>
      </c>
      <c r="W68" s="49">
        <v>17.061304262647322</v>
      </c>
      <c r="X68" s="49">
        <v>17.357038700987296</v>
      </c>
      <c r="Y68" s="49">
        <v>17.645503626271271</v>
      </c>
      <c r="Z68" s="49">
        <v>18.18324151902522</v>
      </c>
      <c r="AA68" s="49">
        <v>18.464180106038079</v>
      </c>
      <c r="AB68" s="49">
        <v>18.743308401403631</v>
      </c>
      <c r="AC68" s="49">
        <v>19.023588337402622</v>
      </c>
      <c r="AD68" s="49">
        <v>19.463783623134745</v>
      </c>
      <c r="AE68" s="49">
        <v>19.647747985730739</v>
      </c>
      <c r="AF68" s="49">
        <v>19.830034311742537</v>
      </c>
      <c r="AG68" s="49">
        <v>20.01112594119239</v>
      </c>
      <c r="AH68" s="49">
        <v>20.191508922461011</v>
      </c>
      <c r="AI68" s="49">
        <v>20.625707218115352</v>
      </c>
      <c r="AJ68" s="49">
        <v>20.806098472008529</v>
      </c>
      <c r="AK68" s="49">
        <v>20.987129737547775</v>
      </c>
      <c r="AL68" s="49">
        <v>21.169143837977686</v>
      </c>
      <c r="AM68" s="49">
        <v>21.606457566727173</v>
      </c>
    </row>
    <row r="69" spans="1:43" s="49" customFormat="1" x14ac:dyDescent="0.25">
      <c r="A69" s="49" t="s">
        <v>118</v>
      </c>
      <c r="B69" s="49">
        <v>13.204633642902159</v>
      </c>
      <c r="C69" s="49">
        <v>13.028912055563849</v>
      </c>
      <c r="D69" s="49">
        <v>13.566433178875245</v>
      </c>
      <c r="E69" s="49">
        <v>13.714954120375577</v>
      </c>
      <c r="F69" s="49">
        <v>14.094696844156807</v>
      </c>
      <c r="G69" s="49">
        <v>14.302810946694988</v>
      </c>
      <c r="H69" s="49">
        <v>14.584403464890125</v>
      </c>
      <c r="I69" s="49">
        <v>15.724254805161724</v>
      </c>
      <c r="J69" s="49">
        <v>16.13377597213788</v>
      </c>
      <c r="K69" s="49">
        <v>16.610208300842583</v>
      </c>
      <c r="L69" s="49">
        <v>17.151608309740354</v>
      </c>
      <c r="M69" s="49">
        <v>17.741609253006871</v>
      </c>
      <c r="N69" s="49">
        <v>19.418833571456261</v>
      </c>
      <c r="O69" s="49">
        <v>20.054001739320629</v>
      </c>
      <c r="P69" s="49">
        <v>20.705419813663447</v>
      </c>
      <c r="Q69" s="49">
        <v>21.381569998169631</v>
      </c>
      <c r="R69" s="49">
        <v>22.089013700619443</v>
      </c>
      <c r="S69" s="49">
        <v>24.653387047932071</v>
      </c>
      <c r="T69" s="49">
        <v>25.35262793590277</v>
      </c>
      <c r="U69" s="49">
        <v>26.049794521786691</v>
      </c>
      <c r="V69" s="49">
        <v>26.736237479519186</v>
      </c>
      <c r="W69" s="49">
        <v>27.400595871721556</v>
      </c>
      <c r="X69" s="49">
        <v>28.307280196542688</v>
      </c>
      <c r="Y69" s="49">
        <v>28.903073219087098</v>
      </c>
      <c r="Z69" s="49">
        <v>29.448736126289134</v>
      </c>
      <c r="AA69" s="49">
        <v>29.943459516238441</v>
      </c>
      <c r="AB69" s="49">
        <v>30.394682895313831</v>
      </c>
      <c r="AC69" s="49">
        <v>30.804394627275265</v>
      </c>
      <c r="AD69" s="49">
        <v>31.116459183706741</v>
      </c>
      <c r="AE69" s="49">
        <v>31.406802352827246</v>
      </c>
      <c r="AF69" s="49">
        <v>31.679039309833136</v>
      </c>
      <c r="AG69" s="49">
        <v>31.93652408095976</v>
      </c>
      <c r="AH69" s="49">
        <v>32.182362572884053</v>
      </c>
      <c r="AI69" s="49">
        <v>32.41937503384883</v>
      </c>
      <c r="AJ69" s="49">
        <v>32.650035245707826</v>
      </c>
      <c r="AK69" s="49">
        <v>32.876427521221821</v>
      </c>
      <c r="AL69" s="49">
        <v>33.100242539760529</v>
      </c>
      <c r="AM69" s="49">
        <v>33.322808972638285</v>
      </c>
    </row>
    <row r="70" spans="1:43" s="49" customFormat="1" x14ac:dyDescent="0.25">
      <c r="A70" s="49" t="s">
        <v>119</v>
      </c>
      <c r="B70" s="49">
        <v>13.237252890826888</v>
      </c>
      <c r="C70" s="49">
        <v>13.311167657645676</v>
      </c>
      <c r="D70" s="49">
        <v>13.38677821810408</v>
      </c>
      <c r="E70" s="49">
        <v>13.476804546034389</v>
      </c>
      <c r="F70" s="49">
        <v>13.573820635072412</v>
      </c>
      <c r="G70" s="49">
        <v>13.678075965179527</v>
      </c>
      <c r="H70" s="49">
        <v>13.790841747551845</v>
      </c>
      <c r="I70" s="49">
        <v>13.91640704833407</v>
      </c>
      <c r="J70" s="49">
        <v>14.061049722624471</v>
      </c>
      <c r="K70" s="49">
        <v>14.234535735386952</v>
      </c>
      <c r="L70" s="49">
        <v>14.447438410841006</v>
      </c>
      <c r="M70" s="49">
        <v>14.703666548359376</v>
      </c>
      <c r="N70" s="49">
        <v>14.990431279755411</v>
      </c>
      <c r="O70" s="49">
        <v>15.280569535843268</v>
      </c>
      <c r="P70" s="49">
        <v>15.546189690334472</v>
      </c>
      <c r="Q70" s="49">
        <v>15.774654587371797</v>
      </c>
      <c r="R70" s="49">
        <v>15.966634908115742</v>
      </c>
      <c r="S70" s="49">
        <v>16.128823684844406</v>
      </c>
      <c r="T70" s="49">
        <v>16.268628900337866</v>
      </c>
      <c r="U70" s="49">
        <v>16.390977206297531</v>
      </c>
      <c r="V70" s="49">
        <v>16.501232099233068</v>
      </c>
      <c r="W70" s="49">
        <v>16.602790781510173</v>
      </c>
      <c r="X70" s="49">
        <v>16.698657580157267</v>
      </c>
      <c r="Y70" s="49">
        <v>16.790910482934493</v>
      </c>
      <c r="Z70" s="49">
        <v>16.880304688705756</v>
      </c>
      <c r="AA70" s="49">
        <v>16.967858655646303</v>
      </c>
      <c r="AB70" s="49">
        <v>17.05368426695231</v>
      </c>
      <c r="AC70" s="49">
        <v>17.137962125937523</v>
      </c>
      <c r="AD70" s="49">
        <v>17.22103978308412</v>
      </c>
      <c r="AE70" s="49">
        <v>17.302394966742551</v>
      </c>
      <c r="AF70" s="49">
        <v>17.382854211650553</v>
      </c>
      <c r="AG70" s="49">
        <v>17.4618715746386</v>
      </c>
      <c r="AH70" s="49">
        <v>17.540269181593718</v>
      </c>
      <c r="AI70" s="49">
        <v>17.617778328079641</v>
      </c>
      <c r="AJ70" s="49">
        <v>17.694680053144097</v>
      </c>
      <c r="AK70" s="49">
        <v>17.771257632291277</v>
      </c>
      <c r="AL70" s="49">
        <v>17.84779603148818</v>
      </c>
      <c r="AM70" s="49">
        <v>17.924308364025421</v>
      </c>
    </row>
    <row r="71" spans="1:43" s="49" customFormat="1" x14ac:dyDescent="0.25">
      <c r="A71" s="49" t="s">
        <v>120</v>
      </c>
      <c r="B71" s="49">
        <v>0.30254706863056591</v>
      </c>
      <c r="C71" s="49">
        <v>0.36245896024225893</v>
      </c>
      <c r="D71" s="49">
        <v>0.42866206701203707</v>
      </c>
      <c r="E71" s="49">
        <v>0.51302652633687007</v>
      </c>
      <c r="F71" s="49">
        <v>0.60852359007484824</v>
      </c>
      <c r="G71" s="49">
        <v>0.71712737505497481</v>
      </c>
      <c r="H71" s="49">
        <v>0.84913719224511497</v>
      </c>
      <c r="I71" s="49">
        <v>1.0057636584474692</v>
      </c>
      <c r="J71" s="49">
        <v>1.1960893294337709</v>
      </c>
      <c r="K71" s="49">
        <v>1.4266689720585415</v>
      </c>
      <c r="L71" s="49">
        <v>1.7056586054503433</v>
      </c>
      <c r="M71" s="49">
        <v>2.0415465161824677</v>
      </c>
      <c r="N71" s="49">
        <v>2.4395520310633088</v>
      </c>
      <c r="O71" s="49">
        <v>2.9274666262998545</v>
      </c>
      <c r="P71" s="49">
        <v>3.4956175705858428</v>
      </c>
      <c r="Q71" s="49">
        <v>4.1468171328679926</v>
      </c>
      <c r="R71" s="49">
        <v>4.8809646388457137</v>
      </c>
      <c r="S71" s="49">
        <v>5.7100883270470169</v>
      </c>
      <c r="T71" s="49">
        <v>6.9313801928456016</v>
      </c>
      <c r="U71" s="49">
        <v>8.2591402767409079</v>
      </c>
      <c r="V71" s="49">
        <v>9.707238729061773</v>
      </c>
      <c r="W71" s="49">
        <v>11.2285422604403</v>
      </c>
      <c r="X71" s="49">
        <v>12.872274787029246</v>
      </c>
      <c r="Y71" s="49">
        <v>14.607579287929649</v>
      </c>
      <c r="Z71" s="49">
        <v>16.38671133862664</v>
      </c>
      <c r="AA71" s="49">
        <v>18.150836898299698</v>
      </c>
      <c r="AB71" s="49">
        <v>19.826609927536424</v>
      </c>
      <c r="AC71" s="49">
        <v>21.393813010813254</v>
      </c>
      <c r="AD71" s="49">
        <v>22.49938168345648</v>
      </c>
      <c r="AE71" s="49">
        <v>23.478523060399429</v>
      </c>
      <c r="AF71" s="49">
        <v>24.343709283270758</v>
      </c>
      <c r="AG71" s="49">
        <v>25.111533146102403</v>
      </c>
      <c r="AH71" s="49">
        <v>25.799612987149075</v>
      </c>
      <c r="AI71" s="49">
        <v>26.423201408364886</v>
      </c>
      <c r="AJ71" s="49">
        <v>26.995126041034194</v>
      </c>
      <c r="AK71" s="49">
        <v>27.525659201493696</v>
      </c>
      <c r="AL71" s="49">
        <v>28.022689649225928</v>
      </c>
      <c r="AM71" s="49">
        <v>28.492219527520898</v>
      </c>
    </row>
    <row r="72" spans="1:43" x14ac:dyDescent="0.25">
      <c r="AC72" s="49">
        <f>SUM(AC67:AC71)</f>
        <v>97.090179218491528</v>
      </c>
    </row>
    <row r="91" spans="1:43" x14ac:dyDescent="0.25">
      <c r="A91" s="48" t="s">
        <v>28</v>
      </c>
      <c r="B91" s="3"/>
    </row>
    <row r="92" spans="1:43" x14ac:dyDescent="0.25">
      <c r="A92" t="s">
        <v>98</v>
      </c>
      <c r="B92" t="s">
        <v>121</v>
      </c>
    </row>
    <row r="93" spans="1:43" x14ac:dyDescent="0.25">
      <c r="A93" t="s">
        <v>99</v>
      </c>
      <c r="B93" t="s">
        <v>114</v>
      </c>
    </row>
    <row r="94" spans="1:43" x14ac:dyDescent="0.25">
      <c r="A94" s="1" t="s">
        <v>122</v>
      </c>
      <c r="B94" s="1">
        <v>2023</v>
      </c>
      <c r="C94" s="1">
        <v>2024</v>
      </c>
      <c r="D94" s="1">
        <v>2025</v>
      </c>
      <c r="E94" s="1">
        <v>2026</v>
      </c>
      <c r="F94" s="1">
        <v>2027</v>
      </c>
      <c r="G94" s="1">
        <v>2028</v>
      </c>
      <c r="H94" s="1">
        <v>2029</v>
      </c>
      <c r="I94" s="1">
        <v>2030</v>
      </c>
      <c r="J94" s="1">
        <v>2031</v>
      </c>
      <c r="K94" s="1">
        <v>2032</v>
      </c>
      <c r="L94" s="1">
        <v>2033</v>
      </c>
      <c r="M94" s="1">
        <v>2034</v>
      </c>
      <c r="N94" s="1">
        <v>2035</v>
      </c>
      <c r="O94" s="1">
        <v>2036</v>
      </c>
      <c r="P94" s="1">
        <v>2037</v>
      </c>
      <c r="Q94" s="1">
        <v>2038</v>
      </c>
      <c r="R94" s="1">
        <v>2039</v>
      </c>
      <c r="S94" s="1">
        <v>2040</v>
      </c>
      <c r="T94" s="1">
        <v>2041</v>
      </c>
      <c r="U94" s="1">
        <v>2042</v>
      </c>
      <c r="V94" s="1">
        <v>2043</v>
      </c>
      <c r="W94" s="1">
        <v>2044</v>
      </c>
      <c r="X94" s="1">
        <v>2045</v>
      </c>
      <c r="Y94" s="1">
        <v>2046</v>
      </c>
      <c r="Z94" s="1">
        <v>2047</v>
      </c>
      <c r="AA94" s="1">
        <v>2048</v>
      </c>
      <c r="AB94" s="1">
        <v>2049</v>
      </c>
      <c r="AC94" s="1">
        <v>2050</v>
      </c>
      <c r="AD94" s="1">
        <v>2051</v>
      </c>
      <c r="AE94" s="1">
        <v>2052</v>
      </c>
      <c r="AF94" s="1">
        <v>2053</v>
      </c>
      <c r="AG94" s="1">
        <v>2054</v>
      </c>
      <c r="AH94" s="1">
        <v>2055</v>
      </c>
      <c r="AI94" s="1">
        <v>2056</v>
      </c>
      <c r="AJ94" s="1">
        <v>2057</v>
      </c>
      <c r="AK94" s="1">
        <v>2058</v>
      </c>
      <c r="AL94" s="1">
        <v>2059</v>
      </c>
      <c r="AM94" s="1">
        <v>2060</v>
      </c>
      <c r="AN94" s="1"/>
      <c r="AO94" s="1"/>
      <c r="AP94" s="1"/>
      <c r="AQ94" s="1"/>
    </row>
    <row r="95" spans="1:43" s="49" customFormat="1" x14ac:dyDescent="0.25">
      <c r="A95" s="49" t="s">
        <v>123</v>
      </c>
      <c r="B95" s="49">
        <v>0</v>
      </c>
      <c r="C95" s="49">
        <v>0</v>
      </c>
      <c r="D95" s="49">
        <v>3.0041105407287367E-4</v>
      </c>
      <c r="E95" s="49">
        <v>8.1437865311188037E-4</v>
      </c>
      <c r="F95" s="49">
        <v>1.6848386360602628E-3</v>
      </c>
      <c r="G95" s="49">
        <v>3.1427846440723311E-3</v>
      </c>
      <c r="H95" s="49">
        <v>1.0372328851875414E-2</v>
      </c>
      <c r="I95" s="49">
        <v>2.0853577335228572E-2</v>
      </c>
      <c r="J95" s="49">
        <v>3.5934037326598167E-2</v>
      </c>
      <c r="K95" s="49">
        <v>5.7256970436311727E-2</v>
      </c>
      <c r="L95" s="49">
        <v>8.6593753401241452E-2</v>
      </c>
      <c r="M95" s="49">
        <v>0.12562188605585783</v>
      </c>
      <c r="N95" s="49">
        <v>0.17537557981519958</v>
      </c>
      <c r="O95" s="49">
        <v>0.23721365457273655</v>
      </c>
      <c r="P95" s="49">
        <v>0.31220574711278837</v>
      </c>
      <c r="Q95" s="49">
        <v>0.40144751567220005</v>
      </c>
      <c r="R95" s="49">
        <v>0.50787025563886912</v>
      </c>
      <c r="S95" s="49">
        <v>0.63764713126012318</v>
      </c>
      <c r="T95" s="49">
        <v>1.0905454954879632</v>
      </c>
      <c r="U95" s="49">
        <v>1.575125815415253</v>
      </c>
      <c r="V95" s="49">
        <v>2.0953776982755317</v>
      </c>
      <c r="W95" s="49">
        <v>2.6512034031266056</v>
      </c>
      <c r="X95" s="49">
        <v>3.2376088559227387</v>
      </c>
      <c r="Y95" s="49">
        <v>3.8448901551775192</v>
      </c>
      <c r="Z95" s="49">
        <v>4.4607766026241986</v>
      </c>
      <c r="AA95" s="49">
        <v>5.0722298209940426</v>
      </c>
      <c r="AB95" s="49">
        <v>5.6663672069411684</v>
      </c>
      <c r="AC95" s="49">
        <v>6.2336925511377128</v>
      </c>
      <c r="AD95" s="49">
        <v>6.4988230525665696</v>
      </c>
      <c r="AE95" s="49">
        <v>6.7314082479217756</v>
      </c>
      <c r="AF95" s="49">
        <v>6.9314014101476706</v>
      </c>
      <c r="AG95" s="49">
        <v>7.1010353793689509</v>
      </c>
      <c r="AH95" s="49">
        <v>7.2439683141236015</v>
      </c>
      <c r="AI95" s="49">
        <v>7.3643591902309815</v>
      </c>
      <c r="AJ95" s="49">
        <v>7.4663031031979292</v>
      </c>
      <c r="AK95" s="49">
        <v>7.5535895918509164</v>
      </c>
      <c r="AL95" s="49">
        <v>7.6293763318442984</v>
      </c>
      <c r="AM95" s="49">
        <v>7.6963342851229628</v>
      </c>
    </row>
    <row r="96" spans="1:43" s="49" customFormat="1" x14ac:dyDescent="0.25">
      <c r="A96" s="49" t="s">
        <v>124</v>
      </c>
      <c r="B96" s="49">
        <v>0</v>
      </c>
      <c r="C96" s="49">
        <v>0</v>
      </c>
      <c r="D96" s="49">
        <v>0</v>
      </c>
      <c r="E96" s="49">
        <v>2.1788257847300855E-5</v>
      </c>
      <c r="F96" s="49">
        <v>5.9347845461155607E-5</v>
      </c>
      <c r="G96" s="49">
        <v>1.2293610330200844E-4</v>
      </c>
      <c r="H96" s="49">
        <v>2.2861326465371831E-4</v>
      </c>
      <c r="I96" s="49">
        <v>4.0016814396556864E-4</v>
      </c>
      <c r="J96" s="49">
        <v>1.1002011948009561E-3</v>
      </c>
      <c r="K96" s="49">
        <v>2.2388496440993739E-3</v>
      </c>
      <c r="L96" s="49">
        <v>4.0393561516931928E-3</v>
      </c>
      <c r="M96" s="49">
        <v>6.8041898063783222E-3</v>
      </c>
      <c r="N96" s="49">
        <v>1.0932782640724765E-2</v>
      </c>
      <c r="O96" s="49">
        <v>3.8976292831015551E-2</v>
      </c>
      <c r="P96" s="49">
        <v>8.0690742718713085E-2</v>
      </c>
      <c r="Q96" s="49">
        <v>0.14173887724033374</v>
      </c>
      <c r="R96" s="49">
        <v>0.2293659212459338</v>
      </c>
      <c r="S96" s="49">
        <v>0.35260146842738366</v>
      </c>
      <c r="T96" s="49">
        <v>0.52291949242061897</v>
      </c>
      <c r="U96" s="49">
        <v>0.7538976290931344</v>
      </c>
      <c r="V96" s="49">
        <v>1.0602556827722052</v>
      </c>
      <c r="W96" s="49">
        <v>1.4534186994502003</v>
      </c>
      <c r="X96" s="49">
        <v>1.9347022679015751</v>
      </c>
      <c r="Y96" s="49">
        <v>2.4888414888474242</v>
      </c>
      <c r="Z96" s="49">
        <v>3.0826019102791928</v>
      </c>
      <c r="AA96" s="49">
        <v>3.6717593661988839</v>
      </c>
      <c r="AB96" s="49">
        <v>4.2140731854120412</v>
      </c>
      <c r="AC96" s="49">
        <v>4.6808656143753975</v>
      </c>
      <c r="AD96" s="49">
        <v>5.0342424441252396</v>
      </c>
      <c r="AE96" s="49">
        <v>5.3034152366749332</v>
      </c>
      <c r="AF96" s="49">
        <v>5.5015438786890121</v>
      </c>
      <c r="AG96" s="49">
        <v>5.6440064898628535</v>
      </c>
      <c r="AH96" s="49">
        <v>5.7449744321550931</v>
      </c>
      <c r="AI96" s="49">
        <v>5.8160194664777958</v>
      </c>
      <c r="AJ96" s="49">
        <v>5.8659422386345277</v>
      </c>
      <c r="AK96" s="49">
        <v>5.9011456600111147</v>
      </c>
      <c r="AL96" s="49">
        <v>5.9261575382514753</v>
      </c>
      <c r="AM96" s="49">
        <v>5.9441210065011196</v>
      </c>
    </row>
    <row r="97" spans="1:39" s="49" customFormat="1" x14ac:dyDescent="0.25">
      <c r="A97" s="49" t="s">
        <v>125</v>
      </c>
      <c r="B97" s="49">
        <v>5.7027777781213901E-2</v>
      </c>
      <c r="C97" s="49">
        <v>5.7539398798141912E-2</v>
      </c>
      <c r="D97" s="49">
        <v>6.0096373249444245E-2</v>
      </c>
      <c r="E97" s="49">
        <v>6.2467144757658945E-2</v>
      </c>
      <c r="F97" s="49">
        <v>6.4809771958000237E-2</v>
      </c>
      <c r="G97" s="49">
        <v>6.710986755471865E-2</v>
      </c>
      <c r="H97" s="49">
        <v>6.9493606525039817E-2</v>
      </c>
      <c r="I97" s="49">
        <v>7.1928552688825712E-2</v>
      </c>
      <c r="J97" s="49">
        <v>7.4459795512790222E-2</v>
      </c>
      <c r="K97" s="49">
        <v>7.7014908762136319E-2</v>
      </c>
      <c r="L97" s="49">
        <v>7.9569179863650405E-2</v>
      </c>
      <c r="M97" s="49">
        <v>8.2257688183834651E-2</v>
      </c>
      <c r="N97" s="49">
        <v>8.5050341967938578E-2</v>
      </c>
      <c r="O97" s="49">
        <v>8.7959225043801229E-2</v>
      </c>
      <c r="P97" s="49">
        <v>9.0938938037876393E-2</v>
      </c>
      <c r="Q97" s="49">
        <v>9.39620949493567E-2</v>
      </c>
      <c r="R97" s="49">
        <v>9.6949514113929991E-2</v>
      </c>
      <c r="S97" s="49">
        <v>0.10019577551956912</v>
      </c>
      <c r="T97" s="49">
        <v>0.10360574089994552</v>
      </c>
      <c r="U97" s="49">
        <v>0.10717447668660747</v>
      </c>
      <c r="V97" s="49">
        <v>0.1108794693410315</v>
      </c>
      <c r="W97" s="49">
        <v>0.11467988905085724</v>
      </c>
      <c r="X97" s="49">
        <v>0.11856321792566911</v>
      </c>
      <c r="Y97" s="49">
        <v>0.12250830724771969</v>
      </c>
      <c r="Z97" s="49">
        <v>0.12651725360551974</v>
      </c>
      <c r="AA97" s="49">
        <v>0.13059287725906887</v>
      </c>
      <c r="AB97" s="49">
        <v>0.13471304574483217</v>
      </c>
      <c r="AC97" s="49">
        <v>0.13891764055354033</v>
      </c>
      <c r="AD97" s="49">
        <v>0.14261920863980701</v>
      </c>
      <c r="AE97" s="49">
        <v>0.14641940787342458</v>
      </c>
      <c r="AF97" s="49">
        <v>0.15032086635777622</v>
      </c>
      <c r="AG97" s="49">
        <v>0.15432628222430625</v>
      </c>
      <c r="AH97" s="49">
        <v>0.15843842549746484</v>
      </c>
      <c r="AI97" s="49">
        <v>0.16266014001194259</v>
      </c>
      <c r="AJ97" s="49">
        <v>0.16699434537823626</v>
      </c>
      <c r="AK97" s="49">
        <v>0.17144403900222072</v>
      </c>
      <c r="AL97" s="49">
        <v>0.17601229815788361</v>
      </c>
      <c r="AM97" s="49">
        <v>0.18070228211548844</v>
      </c>
    </row>
    <row r="98" spans="1:39" s="49" customFormat="1" x14ac:dyDescent="0.25">
      <c r="A98" s="49" t="s">
        <v>126</v>
      </c>
      <c r="B98" s="49">
        <v>0.24551929084935195</v>
      </c>
      <c r="C98" s="49">
        <v>0.30491956144411703</v>
      </c>
      <c r="D98" s="49">
        <v>0.36826528270851988</v>
      </c>
      <c r="E98" s="49">
        <v>0.44972321466825188</v>
      </c>
      <c r="F98" s="49">
        <v>0.54196963163532663</v>
      </c>
      <c r="G98" s="49">
        <v>0.6467517867528817</v>
      </c>
      <c r="H98" s="49">
        <v>0.76904264360354613</v>
      </c>
      <c r="I98" s="49">
        <v>0.91258136027944925</v>
      </c>
      <c r="J98" s="49">
        <v>1.0845952953995817</v>
      </c>
      <c r="K98" s="49">
        <v>1.2901582432159941</v>
      </c>
      <c r="L98" s="49">
        <v>1.5354563160337582</v>
      </c>
      <c r="M98" s="49">
        <v>1.8268627521363974</v>
      </c>
      <c r="N98" s="49">
        <v>2.1681933266394458</v>
      </c>
      <c r="O98" s="49">
        <v>2.5633174538523011</v>
      </c>
      <c r="P98" s="49">
        <v>3.0117821427164655</v>
      </c>
      <c r="Q98" s="49">
        <v>3.5096686450061005</v>
      </c>
      <c r="R98" s="49">
        <v>4.0467789478469811</v>
      </c>
      <c r="S98" s="49">
        <v>4.6196439518399419</v>
      </c>
      <c r="T98" s="49">
        <v>5.2143094640370755</v>
      </c>
      <c r="U98" s="49">
        <v>5.8229423555459139</v>
      </c>
      <c r="V98" s="49">
        <v>6.4407258786730068</v>
      </c>
      <c r="W98" s="49">
        <v>7.0092402688126363</v>
      </c>
      <c r="X98" s="49">
        <v>7.5814004452792654</v>
      </c>
      <c r="Y98" s="49">
        <v>8.1513393366569868</v>
      </c>
      <c r="Z98" s="49">
        <v>8.7168155721177314</v>
      </c>
      <c r="AA98" s="49">
        <v>9.2762548338477036</v>
      </c>
      <c r="AB98" s="49">
        <v>9.8114564894383793</v>
      </c>
      <c r="AC98" s="49">
        <v>10.340337204746598</v>
      </c>
      <c r="AD98" s="49">
        <v>10.823696978124865</v>
      </c>
      <c r="AE98" s="49">
        <v>11.297280167929294</v>
      </c>
      <c r="AF98" s="49">
        <v>11.7604431280763</v>
      </c>
      <c r="AG98" s="49">
        <v>12.212164994646292</v>
      </c>
      <c r="AH98" s="49">
        <v>12.652231815372915</v>
      </c>
      <c r="AI98" s="49">
        <v>13.080162611644164</v>
      </c>
      <c r="AJ98" s="49">
        <v>13.495886353823503</v>
      </c>
      <c r="AK98" s="49">
        <v>13.899479910629445</v>
      </c>
      <c r="AL98" s="49">
        <v>14.291143480972273</v>
      </c>
      <c r="AM98" s="49">
        <v>14.671061953781328</v>
      </c>
    </row>
    <row r="99" spans="1:39" s="49" customFormat="1" x14ac:dyDescent="0.25">
      <c r="A99" s="49" t="s">
        <v>127</v>
      </c>
      <c r="B99" s="49">
        <v>0</v>
      </c>
      <c r="C99" s="49">
        <v>0</v>
      </c>
      <c r="D99" s="49">
        <v>0</v>
      </c>
      <c r="E99" s="49">
        <v>0</v>
      </c>
      <c r="F99" s="49">
        <v>0</v>
      </c>
      <c r="G99" s="49">
        <v>1.1548202686134278E-2</v>
      </c>
      <c r="H99" s="49">
        <v>2.8243633254337198E-2</v>
      </c>
      <c r="I99" s="49">
        <v>5.2290626640971602E-2</v>
      </c>
      <c r="J99" s="49">
        <v>8.5059144938162246E-2</v>
      </c>
      <c r="K99" s="49">
        <v>0.1305326266167095</v>
      </c>
      <c r="L99" s="49">
        <v>0.19343963569071121</v>
      </c>
      <c r="M99" s="49">
        <v>0.27926084802345263</v>
      </c>
      <c r="N99" s="49">
        <v>0.39463114194817556</v>
      </c>
      <c r="O99" s="49">
        <v>0.54737264411466202</v>
      </c>
      <c r="P99" s="49">
        <v>0.74393822592591496</v>
      </c>
      <c r="Q99" s="49">
        <v>0.98817805036489714</v>
      </c>
      <c r="R99" s="49">
        <v>1.2786395550832454</v>
      </c>
      <c r="S99" s="49">
        <v>1.591795063707296</v>
      </c>
      <c r="T99" s="49">
        <v>1.909664245371917</v>
      </c>
      <c r="U99" s="49">
        <v>2.2154410298820593</v>
      </c>
      <c r="V99" s="49">
        <v>2.4912687194140739</v>
      </c>
      <c r="W99" s="49">
        <v>2.7258243391752188</v>
      </c>
      <c r="X99" s="49">
        <v>2.9191482104142681</v>
      </c>
      <c r="Y99" s="49">
        <v>3.1526957415944761</v>
      </c>
      <c r="Z99" s="49">
        <v>3.3520538877797437</v>
      </c>
      <c r="AA99" s="49">
        <v>3.5205430053222515</v>
      </c>
      <c r="AB99" s="49">
        <v>3.666547396168244</v>
      </c>
      <c r="AC99" s="49">
        <v>3.7932321976009438</v>
      </c>
      <c r="AD99" s="49">
        <v>3.8956719270936597</v>
      </c>
      <c r="AE99" s="49">
        <v>3.9890889206406839</v>
      </c>
      <c r="AF99" s="49">
        <v>4.0761622896519558</v>
      </c>
      <c r="AG99" s="49">
        <v>4.1589215060738516</v>
      </c>
      <c r="AH99" s="49">
        <v>4.2388792998108471</v>
      </c>
      <c r="AI99" s="49">
        <v>4.317151521458384</v>
      </c>
      <c r="AJ99" s="49">
        <v>4.3945561408628313</v>
      </c>
      <c r="AK99" s="49">
        <v>4.4716909978468555</v>
      </c>
      <c r="AL99" s="49">
        <v>4.5489929879732518</v>
      </c>
      <c r="AM99" s="49">
        <v>4.6267822124460158</v>
      </c>
    </row>
    <row r="100" spans="1:39" s="49" customFormat="1" x14ac:dyDescent="0.25">
      <c r="A100" s="49" t="s">
        <v>128</v>
      </c>
      <c r="B100" s="49">
        <v>0</v>
      </c>
      <c r="C100" s="49">
        <v>0</v>
      </c>
      <c r="D100" s="49">
        <v>0.50807999999999998</v>
      </c>
      <c r="E100" s="49">
        <v>0.50807999999999998</v>
      </c>
      <c r="F100" s="49">
        <v>0.76211999999999991</v>
      </c>
      <c r="G100" s="49">
        <v>0.76211999999999991</v>
      </c>
      <c r="H100" s="49">
        <v>1.01616</v>
      </c>
      <c r="I100" s="49">
        <v>1.2702</v>
      </c>
      <c r="J100" s="49">
        <v>1.2702</v>
      </c>
      <c r="K100" s="49">
        <v>1.5242399999999998</v>
      </c>
      <c r="L100" s="49">
        <v>1.7782799999999999</v>
      </c>
      <c r="M100" s="49">
        <v>1.7782799999999999</v>
      </c>
      <c r="N100" s="49">
        <v>2.0323199999999999</v>
      </c>
      <c r="O100" s="49">
        <v>2.0323199999999999</v>
      </c>
      <c r="P100" s="49">
        <v>2.0323199999999999</v>
      </c>
      <c r="Q100" s="49">
        <v>2.0323199999999999</v>
      </c>
      <c r="R100" s="49">
        <v>2.0323199999999999</v>
      </c>
      <c r="S100" s="49">
        <v>2.0323199999999999</v>
      </c>
      <c r="T100" s="49">
        <v>2.2863600000000002</v>
      </c>
      <c r="U100" s="49">
        <v>2.2863600000000002</v>
      </c>
      <c r="V100" s="49">
        <v>2.2863600000000002</v>
      </c>
      <c r="W100" s="49">
        <v>2.2863600000000002</v>
      </c>
      <c r="X100" s="49">
        <v>2.2863600000000002</v>
      </c>
      <c r="Y100" s="49">
        <v>2.2863600000000002</v>
      </c>
      <c r="Z100" s="49">
        <v>2.5404</v>
      </c>
      <c r="AA100" s="49">
        <v>2.5404</v>
      </c>
      <c r="AB100" s="49">
        <v>2.5404</v>
      </c>
      <c r="AC100" s="49">
        <v>2.5404</v>
      </c>
      <c r="AD100" s="49">
        <v>2.7944399999999998</v>
      </c>
      <c r="AE100" s="49">
        <v>2.7944399999999998</v>
      </c>
      <c r="AF100" s="49">
        <v>2.7944399999999998</v>
      </c>
      <c r="AG100" s="49">
        <v>2.7944399999999998</v>
      </c>
      <c r="AH100" s="49">
        <v>2.7944399999999998</v>
      </c>
      <c r="AI100" s="49">
        <v>3.0484799999999996</v>
      </c>
      <c r="AJ100" s="49">
        <v>3.0484799999999996</v>
      </c>
      <c r="AK100" s="49">
        <v>3.0484799999999996</v>
      </c>
      <c r="AL100" s="49">
        <v>3.0484799999999996</v>
      </c>
      <c r="AM100" s="49">
        <v>3.3025199999999999</v>
      </c>
    </row>
    <row r="101" spans="1:39" s="49" customFormat="1" x14ac:dyDescent="0.25">
      <c r="A101" s="49" t="s">
        <v>129</v>
      </c>
      <c r="B101" s="49">
        <v>0.7099042613891543</v>
      </c>
      <c r="C101" s="49">
        <v>0.70840808840958969</v>
      </c>
      <c r="D101" s="49">
        <v>0.71390254890430382</v>
      </c>
      <c r="E101" s="49">
        <v>0.75472877220740819</v>
      </c>
      <c r="F101" s="49">
        <v>0.81123002634048313</v>
      </c>
      <c r="G101" s="49">
        <v>0.89053681775774074</v>
      </c>
      <c r="H101" s="49">
        <v>1.0221669450544446</v>
      </c>
      <c r="I101" s="49">
        <v>1.1987603649614595</v>
      </c>
      <c r="J101" s="49">
        <v>1.4246580345365141</v>
      </c>
      <c r="K101" s="49">
        <v>1.6986959072817323</v>
      </c>
      <c r="L101" s="49">
        <v>2.0178555026363583</v>
      </c>
      <c r="M101" s="49">
        <v>2.3713832907466688</v>
      </c>
      <c r="N101" s="49">
        <v>2.7418937644028301</v>
      </c>
      <c r="O101" s="49">
        <v>3.1151279936547955</v>
      </c>
      <c r="P101" s="49">
        <v>3.4823393704193375</v>
      </c>
      <c r="Q101" s="49">
        <v>3.846695195081951</v>
      </c>
      <c r="R101" s="49">
        <v>4.216206547758353</v>
      </c>
      <c r="S101" s="49">
        <v>4.577995184388187</v>
      </c>
      <c r="T101" s="49">
        <v>4.9376783021902009</v>
      </c>
      <c r="U101" s="49">
        <v>5.299355843544177</v>
      </c>
      <c r="V101" s="49">
        <v>5.6580056054949788</v>
      </c>
      <c r="W101" s="49">
        <v>6.0067760858017456</v>
      </c>
      <c r="X101" s="49">
        <v>6.3441290182696548</v>
      </c>
      <c r="Y101" s="49">
        <v>6.6542920095189597</v>
      </c>
      <c r="Z101" s="49">
        <v>6.9343495080429793</v>
      </c>
      <c r="AA101" s="49">
        <v>7.1834218536737824</v>
      </c>
      <c r="AB101" s="49">
        <v>7.4058281716870109</v>
      </c>
      <c r="AC101" s="49">
        <v>7.6031335577690076</v>
      </c>
      <c r="AD101" s="49">
        <v>7.7561749727901512</v>
      </c>
      <c r="AE101" s="49">
        <v>7.8949623439853331</v>
      </c>
      <c r="AF101" s="49">
        <v>8.0225704328753782</v>
      </c>
      <c r="AG101" s="49">
        <v>8.1416360297780219</v>
      </c>
      <c r="AH101" s="49">
        <v>8.2543381308153414</v>
      </c>
      <c r="AI101" s="49">
        <v>8.3624295055876949</v>
      </c>
      <c r="AJ101" s="49">
        <v>8.467292058985322</v>
      </c>
      <c r="AK101" s="49">
        <v>8.5699989684292071</v>
      </c>
      <c r="AL101" s="49">
        <v>8.6713742289881477</v>
      </c>
      <c r="AM101" s="49">
        <v>8.7720451947934475</v>
      </c>
    </row>
    <row r="102" spans="1:39" s="49" customFormat="1" x14ac:dyDescent="0.25">
      <c r="A102" s="49" t="s">
        <v>130</v>
      </c>
      <c r="B102" s="49">
        <v>1.2339458949960231</v>
      </c>
      <c r="C102" s="49">
        <v>1.2553263806020449</v>
      </c>
      <c r="D102" s="49">
        <v>1.2663844341995303</v>
      </c>
      <c r="E102" s="49">
        <v>1.2784914028375667</v>
      </c>
      <c r="F102" s="49">
        <v>1.2910539444840556</v>
      </c>
      <c r="G102" s="49">
        <v>1.3039340495636624</v>
      </c>
      <c r="H102" s="49">
        <v>1.3169738882923672</v>
      </c>
      <c r="I102" s="49">
        <v>1.3301178308215302</v>
      </c>
      <c r="J102" s="49">
        <v>1.3432524024362871</v>
      </c>
      <c r="K102" s="49">
        <v>1.3563592295867952</v>
      </c>
      <c r="L102" s="49">
        <v>1.369532250615185</v>
      </c>
      <c r="M102" s="49">
        <v>1.382978308078062</v>
      </c>
      <c r="N102" s="49">
        <v>1.3969214772261305</v>
      </c>
      <c r="O102" s="49">
        <v>1.4117343281978549</v>
      </c>
      <c r="P102" s="49">
        <v>1.4276769351525949</v>
      </c>
      <c r="Q102" s="49">
        <v>1.444755138695077</v>
      </c>
      <c r="R102" s="49">
        <v>1.4622837162865636</v>
      </c>
      <c r="S102" s="49">
        <v>1.4791282072443128</v>
      </c>
      <c r="T102" s="49">
        <v>1.4944282088132275</v>
      </c>
      <c r="U102" s="49">
        <v>1.5079707340014337</v>
      </c>
      <c r="V102" s="49">
        <v>1.5202807231890505</v>
      </c>
      <c r="W102" s="49">
        <v>1.5319181560775434</v>
      </c>
      <c r="X102" s="49">
        <v>1.5433136952277338</v>
      </c>
      <c r="Y102" s="49">
        <v>1.5546763236158498</v>
      </c>
      <c r="Z102" s="49">
        <v>1.5660206433341333</v>
      </c>
      <c r="AA102" s="49">
        <v>1.5773659429921942</v>
      </c>
      <c r="AB102" s="49">
        <v>1.588661773773226</v>
      </c>
      <c r="AC102" s="49">
        <v>1.5998807822361047</v>
      </c>
      <c r="AD102" s="49">
        <v>1.611025179125009</v>
      </c>
      <c r="AE102" s="49">
        <v>1.6220308742122977</v>
      </c>
      <c r="AF102" s="49">
        <v>1.6329595545230997</v>
      </c>
      <c r="AG102" s="49">
        <v>1.6437558316098602</v>
      </c>
      <c r="AH102" s="49">
        <v>1.6544875559246819</v>
      </c>
      <c r="AI102" s="49">
        <v>1.6651276505330872</v>
      </c>
      <c r="AJ102" s="49">
        <v>1.6756984062876443</v>
      </c>
      <c r="AK102" s="49">
        <v>1.6862228018483596</v>
      </c>
      <c r="AL102" s="49">
        <v>1.6967242520913595</v>
      </c>
      <c r="AM102" s="49">
        <v>1.7072023009829589</v>
      </c>
    </row>
    <row r="103" spans="1:39" s="49" customFormat="1" x14ac:dyDescent="0.25">
      <c r="A103" s="49" t="s">
        <v>131</v>
      </c>
      <c r="B103" s="49">
        <v>13.669852041660919</v>
      </c>
      <c r="C103" s="49">
        <v>13.649600154225155</v>
      </c>
      <c r="D103" s="49">
        <v>13.757991528438879</v>
      </c>
      <c r="E103" s="49">
        <v>13.978150364884689</v>
      </c>
      <c r="F103" s="49">
        <v>14.210782388453776</v>
      </c>
      <c r="G103" s="49">
        <v>14.455319255438297</v>
      </c>
      <c r="H103" s="49">
        <v>14.758571081804757</v>
      </c>
      <c r="I103" s="49">
        <v>15.112527209988059</v>
      </c>
      <c r="J103" s="49">
        <v>15.53390637478241</v>
      </c>
      <c r="K103" s="49">
        <v>16.025892025657768</v>
      </c>
      <c r="L103" s="49">
        <v>16.589823649683563</v>
      </c>
      <c r="M103" s="49">
        <v>17.213427253387138</v>
      </c>
      <c r="N103" s="49">
        <v>17.864115680396189</v>
      </c>
      <c r="O103" s="49">
        <v>18.513166482776793</v>
      </c>
      <c r="P103" s="49">
        <v>19.137289163372841</v>
      </c>
      <c r="Q103" s="49">
        <v>19.73585933012718</v>
      </c>
      <c r="R103" s="49">
        <v>20.314844846971937</v>
      </c>
      <c r="S103" s="49">
        <v>20.872503148099625</v>
      </c>
      <c r="T103" s="49">
        <v>21.406622350101145</v>
      </c>
      <c r="U103" s="49">
        <v>21.921209079784834</v>
      </c>
      <c r="V103" s="49">
        <v>22.414580311609644</v>
      </c>
      <c r="W103" s="49">
        <v>22.882044020468051</v>
      </c>
      <c r="X103" s="49">
        <v>23.32844986247801</v>
      </c>
      <c r="Y103" s="49">
        <v>23.744699978853859</v>
      </c>
      <c r="Z103" s="49">
        <v>24.135004307525133</v>
      </c>
      <c r="AA103" s="49">
        <v>24.503695552394348</v>
      </c>
      <c r="AB103" s="49">
        <v>24.858078586225638</v>
      </c>
      <c r="AC103" s="49">
        <v>25.201445584935822</v>
      </c>
      <c r="AD103" s="49">
        <v>25.465061897847573</v>
      </c>
      <c r="AE103" s="49">
        <v>25.724080065621109</v>
      </c>
      <c r="AF103" s="49">
        <v>25.980638131846501</v>
      </c>
      <c r="AG103" s="49">
        <v>26.235660559511992</v>
      </c>
      <c r="AH103" s="49">
        <v>26.490542895638686</v>
      </c>
      <c r="AI103" s="49">
        <v>26.745803809332727</v>
      </c>
      <c r="AJ103" s="49">
        <v>27.002102774779193</v>
      </c>
      <c r="AK103" s="49">
        <v>27.259970706447501</v>
      </c>
      <c r="AL103" s="49">
        <v>27.519845922075287</v>
      </c>
      <c r="AM103" s="49">
        <v>27.781939075990426</v>
      </c>
    </row>
    <row r="104" spans="1:39" s="49" customFormat="1" x14ac:dyDescent="0.25">
      <c r="A104" s="49" t="s">
        <v>132</v>
      </c>
      <c r="B104" s="49">
        <v>6.2702727944444208</v>
      </c>
      <c r="C104" s="49">
        <v>6.3303322238854491</v>
      </c>
      <c r="D104" s="49">
        <v>6.3880703910409871</v>
      </c>
      <c r="E104" s="49">
        <v>6.4897041493491878</v>
      </c>
      <c r="F104" s="49">
        <v>6.5858049224716888</v>
      </c>
      <c r="G104" s="49">
        <v>6.6754973176138668</v>
      </c>
      <c r="H104" s="49">
        <v>6.774975976650996</v>
      </c>
      <c r="I104" s="49">
        <v>6.88369782473697</v>
      </c>
      <c r="J104" s="49">
        <v>7.0083210754349032</v>
      </c>
      <c r="K104" s="49">
        <v>7.1486426202200342</v>
      </c>
      <c r="L104" s="49">
        <v>7.3090949459818999</v>
      </c>
      <c r="M104" s="49">
        <v>7.4877655593448624</v>
      </c>
      <c r="N104" s="49">
        <v>7.6831729435140268</v>
      </c>
      <c r="O104" s="49">
        <v>7.8992889722252411</v>
      </c>
      <c r="P104" s="49">
        <v>8.1309133140633918</v>
      </c>
      <c r="Q104" s="49">
        <v>8.3781223276589198</v>
      </c>
      <c r="R104" s="49">
        <v>8.6379208700086245</v>
      </c>
      <c r="S104" s="49">
        <v>8.8877771605374782</v>
      </c>
      <c r="T104" s="49">
        <v>9.1296661038259863</v>
      </c>
      <c r="U104" s="49">
        <v>9.3659398600056978</v>
      </c>
      <c r="V104" s="49">
        <v>9.5985639124019766</v>
      </c>
      <c r="W104" s="49">
        <v>9.8264057436994729</v>
      </c>
      <c r="X104" s="49">
        <v>10.051140232005201</v>
      </c>
      <c r="Y104" s="49">
        <v>10.264672645048959</v>
      </c>
      <c r="Z104" s="49">
        <v>10.466320029749932</v>
      </c>
      <c r="AA104" s="49">
        <v>10.655764596480363</v>
      </c>
      <c r="AB104" s="49">
        <v>10.832827653285758</v>
      </c>
      <c r="AC104" s="49">
        <v>10.997009281151318</v>
      </c>
      <c r="AD104" s="49">
        <v>11.114263539334214</v>
      </c>
      <c r="AE104" s="49">
        <v>11.223919077034862</v>
      </c>
      <c r="AF104" s="49">
        <v>11.32576677627538</v>
      </c>
      <c r="AG104" s="49">
        <v>11.420049964981727</v>
      </c>
      <c r="AH104" s="49">
        <v>11.50748614792308</v>
      </c>
      <c r="AI104" s="49">
        <v>11.589138965966631</v>
      </c>
      <c r="AJ104" s="49">
        <v>11.666222291808777</v>
      </c>
      <c r="AK104" s="49">
        <v>11.73992293531537</v>
      </c>
      <c r="AL104" s="49">
        <v>11.811287228056273</v>
      </c>
      <c r="AM104" s="49">
        <v>11.881173705838282</v>
      </c>
    </row>
    <row r="105" spans="1:39" s="49" customFormat="1" x14ac:dyDescent="0.25">
      <c r="A105" s="49" t="s">
        <v>133</v>
      </c>
      <c r="B105" s="49">
        <v>6.2235814209594462</v>
      </c>
      <c r="C105" s="49">
        <v>6.0339025408230675</v>
      </c>
      <c r="D105" s="49">
        <v>6.4356177789888607</v>
      </c>
      <c r="E105" s="49">
        <v>6.405651194896242</v>
      </c>
      <c r="F105" s="49">
        <v>6.6042121429455207</v>
      </c>
      <c r="G105" s="49">
        <v>6.6175397148542503</v>
      </c>
      <c r="H105" s="49">
        <v>6.631000562499664</v>
      </c>
      <c r="I105" s="49">
        <v>7.4445954588551224</v>
      </c>
      <c r="J105" s="49">
        <v>7.4583268695291718</v>
      </c>
      <c r="K105" s="49">
        <v>7.4721955943104277</v>
      </c>
      <c r="L105" s="49">
        <v>7.4862030063357654</v>
      </c>
      <c r="M105" s="49">
        <v>7.5003504924934781</v>
      </c>
      <c r="N105" s="49">
        <v>8.5774388937352182</v>
      </c>
      <c r="O105" s="49">
        <v>8.5918707443642717</v>
      </c>
      <c r="P105" s="49">
        <v>8.6064469134877282</v>
      </c>
      <c r="Q105" s="49">
        <v>8.6211688443047514</v>
      </c>
      <c r="R105" s="49">
        <v>8.636037994441832</v>
      </c>
      <c r="S105" s="49">
        <v>10.513854716551354</v>
      </c>
      <c r="T105" s="49">
        <v>10.52902273659326</v>
      </c>
      <c r="U105" s="49">
        <v>10.544342436832089</v>
      </c>
      <c r="V105" s="49">
        <v>10.559815334083678</v>
      </c>
      <c r="W105" s="49">
        <v>10.575442960302073</v>
      </c>
      <c r="X105" s="49">
        <v>10.854026862791322</v>
      </c>
      <c r="Y105" s="49">
        <v>10.869968604290598</v>
      </c>
      <c r="Z105" s="49">
        <v>10.886069763219432</v>
      </c>
      <c r="AA105" s="49">
        <v>10.902331933727883</v>
      </c>
      <c r="AB105" s="49">
        <v>10.918756725943281</v>
      </c>
      <c r="AC105" s="49">
        <v>10.935345766086778</v>
      </c>
      <c r="AD105" s="49">
        <v>10.952100696624834</v>
      </c>
      <c r="AE105" s="49">
        <v>10.969023176467338</v>
      </c>
      <c r="AF105" s="49">
        <v>10.986114881119105</v>
      </c>
      <c r="AG105" s="49">
        <v>11.003377502808068</v>
      </c>
      <c r="AH105" s="49">
        <v>11.020812750718346</v>
      </c>
      <c r="AI105" s="49">
        <v>11.038422351106796</v>
      </c>
      <c r="AJ105" s="49">
        <v>11.056208047489459</v>
      </c>
      <c r="AK105" s="49">
        <v>11.074171600851331</v>
      </c>
      <c r="AL105" s="49">
        <v>11.092314789739596</v>
      </c>
      <c r="AM105" s="49">
        <v>11.110639410508353</v>
      </c>
    </row>
    <row r="106" spans="1:39" s="49" customFormat="1" x14ac:dyDescent="0.25">
      <c r="A106" s="49" t="s">
        <v>134</v>
      </c>
      <c r="B106" s="49">
        <v>10.311697482222222</v>
      </c>
      <c r="C106" s="49">
        <v>10.354068179793551</v>
      </c>
      <c r="D106" s="49">
        <v>10.412971021099573</v>
      </c>
      <c r="E106" s="49">
        <v>10.525619052810463</v>
      </c>
      <c r="F106" s="49">
        <v>10.634136997448802</v>
      </c>
      <c r="G106" s="49">
        <v>10.734863456732867</v>
      </c>
      <c r="H106" s="49">
        <v>10.83774035913375</v>
      </c>
      <c r="I106" s="49">
        <v>10.940775338761059</v>
      </c>
      <c r="J106" s="49">
        <v>11.047531252409387</v>
      </c>
      <c r="K106" s="49">
        <v>11.154978774847716</v>
      </c>
      <c r="L106" s="49">
        <v>11.264232859149253</v>
      </c>
      <c r="M106" s="49">
        <v>11.374730158396162</v>
      </c>
      <c r="N106" s="49">
        <v>11.48513967961674</v>
      </c>
      <c r="O106" s="49">
        <v>11.598289862102714</v>
      </c>
      <c r="P106" s="49">
        <v>11.712754047977809</v>
      </c>
      <c r="Q106" s="49">
        <v>11.82845444717821</v>
      </c>
      <c r="R106" s="49">
        <v>11.942535277180777</v>
      </c>
      <c r="S106" s="49">
        <v>12.05244885380789</v>
      </c>
      <c r="T106" s="49">
        <v>12.156301299488778</v>
      </c>
      <c r="U106" s="49">
        <v>12.257034609662865</v>
      </c>
      <c r="V106" s="49">
        <v>12.356848906706343</v>
      </c>
      <c r="W106" s="49">
        <v>12.455405846558007</v>
      </c>
      <c r="X106" s="49">
        <v>12.554156572421981</v>
      </c>
      <c r="Y106" s="49">
        <v>12.65091696756555</v>
      </c>
      <c r="Z106" s="49">
        <v>12.746164872465565</v>
      </c>
      <c r="AA106" s="49">
        <v>12.840498468457389</v>
      </c>
      <c r="AB106" s="49">
        <v>12.933676475258093</v>
      </c>
      <c r="AC106" s="49">
        <v>13.025919037898309</v>
      </c>
      <c r="AD106" s="49">
        <v>13.083134423349515</v>
      </c>
      <c r="AE106" s="49">
        <v>13.139743917296896</v>
      </c>
      <c r="AF106" s="49">
        <v>13.196031839018257</v>
      </c>
      <c r="AG106" s="49">
        <v>13.251826806068907</v>
      </c>
      <c r="AH106" s="49">
        <v>13.307409493405</v>
      </c>
      <c r="AI106" s="49">
        <v>13.362698508516086</v>
      </c>
      <c r="AJ106" s="49">
        <v>13.417791861628764</v>
      </c>
      <c r="AK106" s="49">
        <v>13.472785843372602</v>
      </c>
      <c r="AL106" s="49">
        <v>13.527775017681908</v>
      </c>
      <c r="AM106" s="49">
        <v>13.582764791466555</v>
      </c>
    </row>
    <row r="107" spans="1:39" x14ac:dyDescent="0.25">
      <c r="AC107" s="49">
        <f>SUM(AC95:AC106)</f>
        <v>97.090179218491528</v>
      </c>
    </row>
    <row r="126" spans="1:2" x14ac:dyDescent="0.25">
      <c r="A126" s="48" t="s">
        <v>34</v>
      </c>
      <c r="B126" s="3"/>
    </row>
    <row r="127" spans="1:2" x14ac:dyDescent="0.25">
      <c r="A127" t="s">
        <v>98</v>
      </c>
      <c r="B127" t="s">
        <v>135</v>
      </c>
    </row>
    <row r="128" spans="1:2" ht="18" x14ac:dyDescent="0.35">
      <c r="A128" t="s">
        <v>99</v>
      </c>
      <c r="B128" t="s">
        <v>136</v>
      </c>
    </row>
    <row r="129" spans="1:39" x14ac:dyDescent="0.25">
      <c r="A129" s="1" t="s">
        <v>137</v>
      </c>
      <c r="B129" s="1">
        <v>2023</v>
      </c>
      <c r="C129" s="1">
        <v>2024</v>
      </c>
      <c r="D129" s="1">
        <v>2025</v>
      </c>
      <c r="E129" s="1">
        <v>2026</v>
      </c>
      <c r="F129" s="1">
        <v>2027</v>
      </c>
      <c r="G129" s="1">
        <v>2028</v>
      </c>
      <c r="H129" s="1">
        <v>2029</v>
      </c>
      <c r="I129" s="1">
        <v>2030</v>
      </c>
      <c r="J129" s="1">
        <v>2031</v>
      </c>
      <c r="K129" s="1">
        <v>2032</v>
      </c>
      <c r="L129" s="1">
        <v>2033</v>
      </c>
      <c r="M129" s="1">
        <v>2034</v>
      </c>
      <c r="N129" s="1">
        <v>2035</v>
      </c>
      <c r="O129" s="1">
        <v>2036</v>
      </c>
      <c r="P129" s="1">
        <v>2037</v>
      </c>
      <c r="Q129" s="1">
        <v>2038</v>
      </c>
      <c r="R129" s="1">
        <v>2039</v>
      </c>
      <c r="S129" s="1">
        <v>2040</v>
      </c>
      <c r="T129" s="1">
        <v>2041</v>
      </c>
      <c r="U129" s="1">
        <v>2042</v>
      </c>
      <c r="V129" s="1">
        <v>2043</v>
      </c>
      <c r="W129" s="1">
        <v>2044</v>
      </c>
      <c r="X129" s="1">
        <v>2045</v>
      </c>
      <c r="Y129" s="1">
        <v>2046</v>
      </c>
      <c r="Z129" s="1">
        <v>2047</v>
      </c>
      <c r="AA129" s="1">
        <v>2048</v>
      </c>
      <c r="AB129" s="1">
        <v>2049</v>
      </c>
      <c r="AC129" s="1">
        <v>2050</v>
      </c>
      <c r="AD129" s="1">
        <v>2051</v>
      </c>
      <c r="AE129" s="1">
        <v>2052</v>
      </c>
      <c r="AF129" s="1">
        <v>2053</v>
      </c>
      <c r="AG129" s="1">
        <v>2054</v>
      </c>
      <c r="AH129" s="1">
        <v>2055</v>
      </c>
      <c r="AI129" s="1">
        <v>2056</v>
      </c>
      <c r="AJ129" s="1">
        <v>2057</v>
      </c>
      <c r="AK129" s="1">
        <v>2058</v>
      </c>
      <c r="AL129" s="1">
        <v>2059</v>
      </c>
      <c r="AM129" s="1">
        <v>2060</v>
      </c>
    </row>
    <row r="130" spans="1:39" s="49" customFormat="1" x14ac:dyDescent="0.25">
      <c r="A130" s="49" t="s">
        <v>138</v>
      </c>
      <c r="B130" s="50">
        <v>4.0019999999999998</v>
      </c>
      <c r="C130" s="50">
        <v>3.7090000000000001</v>
      </c>
      <c r="D130" s="50">
        <v>3.8039999999999998</v>
      </c>
      <c r="E130" s="50">
        <v>3.7749999999999999</v>
      </c>
      <c r="F130" s="50">
        <v>3.0059999999999998</v>
      </c>
      <c r="G130" s="50">
        <v>2.9809999999999999</v>
      </c>
      <c r="H130" s="50">
        <v>2.9729999999999999</v>
      </c>
      <c r="I130" s="50">
        <v>3.0539999999999998</v>
      </c>
      <c r="J130" s="50">
        <v>3.02</v>
      </c>
      <c r="K130" s="50">
        <v>3.0019999999999998</v>
      </c>
      <c r="L130" s="50">
        <v>2.9660000000000002</v>
      </c>
      <c r="M130" s="50">
        <v>2.9319999999999999</v>
      </c>
      <c r="N130" s="50">
        <v>2.2850000000000001</v>
      </c>
      <c r="O130" s="50">
        <v>2.2669999999999999</v>
      </c>
      <c r="P130" s="50">
        <v>2.2530000000000001</v>
      </c>
      <c r="Q130" s="50">
        <v>2.2330000000000001</v>
      </c>
      <c r="R130" s="50">
        <v>2.226</v>
      </c>
      <c r="S130" s="50">
        <v>2.3940000000000001</v>
      </c>
      <c r="T130" s="50">
        <v>2.3719999999999999</v>
      </c>
      <c r="U130" s="50">
        <v>2.3530000000000002</v>
      </c>
      <c r="V130" s="50">
        <v>2.347</v>
      </c>
      <c r="W130" s="50">
        <v>2.3330000000000002</v>
      </c>
      <c r="X130" s="50">
        <v>2.323</v>
      </c>
      <c r="Y130" s="50">
        <v>2.31</v>
      </c>
      <c r="Z130" s="50">
        <v>2.298</v>
      </c>
      <c r="AA130" s="50">
        <v>2.2879999999999998</v>
      </c>
      <c r="AB130" s="50">
        <v>2.2770000000000001</v>
      </c>
      <c r="AC130" s="50">
        <v>2.2839999999999998</v>
      </c>
      <c r="AD130" s="50">
        <v>2.29</v>
      </c>
      <c r="AE130" s="50">
        <v>2.2949999999999999</v>
      </c>
      <c r="AF130" s="50">
        <v>2.3010000000000002</v>
      </c>
      <c r="AG130" s="50">
        <v>2.3069999999999999</v>
      </c>
      <c r="AH130" s="50">
        <v>2.3140000000000001</v>
      </c>
      <c r="AI130" s="50">
        <v>2.3199999999999998</v>
      </c>
      <c r="AJ130" s="50">
        <v>2.327</v>
      </c>
      <c r="AK130" s="50">
        <v>2.3340000000000001</v>
      </c>
      <c r="AL130" s="50">
        <v>2.3420000000000001</v>
      </c>
      <c r="AM130" s="50">
        <v>2.3490000000000002</v>
      </c>
    </row>
    <row r="131" spans="1:39" s="49" customFormat="1" x14ac:dyDescent="0.25">
      <c r="A131" s="49" t="s">
        <v>139</v>
      </c>
      <c r="B131" s="50">
        <v>26.169</v>
      </c>
      <c r="C131" s="50">
        <v>27.103000000000002</v>
      </c>
      <c r="D131" s="93">
        <v>25.192</v>
      </c>
      <c r="E131" s="50">
        <v>25.324999999999999</v>
      </c>
      <c r="F131" s="50">
        <v>25.331</v>
      </c>
      <c r="G131" s="50">
        <v>25.344000000000001</v>
      </c>
      <c r="H131" s="50">
        <v>25.16</v>
      </c>
      <c r="I131" s="50">
        <v>25.262</v>
      </c>
      <c r="J131" s="50">
        <v>25.192</v>
      </c>
      <c r="K131" s="50">
        <v>25.041</v>
      </c>
      <c r="L131" s="50">
        <v>24.873000000000001</v>
      </c>
      <c r="M131" s="50">
        <v>24.719000000000001</v>
      </c>
      <c r="N131" s="50">
        <v>24.055</v>
      </c>
      <c r="O131" s="50">
        <v>23.501999999999999</v>
      </c>
      <c r="P131" s="50">
        <v>22.951000000000001</v>
      </c>
      <c r="Q131" s="50">
        <v>22.338000000000001</v>
      </c>
      <c r="R131" s="50">
        <v>21.757999999999999</v>
      </c>
      <c r="S131" s="50">
        <v>21.088000000000001</v>
      </c>
      <c r="T131" s="50">
        <v>20.456</v>
      </c>
      <c r="U131" s="50">
        <v>19.864000000000001</v>
      </c>
      <c r="V131" s="50">
        <v>19.213999999999999</v>
      </c>
      <c r="W131" s="50">
        <v>18.512</v>
      </c>
      <c r="X131" s="50">
        <v>17.814</v>
      </c>
      <c r="Y131" s="50">
        <v>17.161999999999999</v>
      </c>
      <c r="Z131" s="50">
        <v>16.536999999999999</v>
      </c>
      <c r="AA131" s="50">
        <v>15.912000000000001</v>
      </c>
      <c r="AB131" s="50">
        <v>15.385</v>
      </c>
      <c r="AC131" s="93">
        <v>14.852</v>
      </c>
      <c r="AD131" s="50">
        <v>14.368</v>
      </c>
      <c r="AE131" s="50">
        <v>13.929</v>
      </c>
      <c r="AF131" s="50">
        <v>13.536</v>
      </c>
      <c r="AG131" s="50">
        <v>13.182</v>
      </c>
      <c r="AH131" s="50">
        <v>12.864000000000001</v>
      </c>
      <c r="AI131" s="50">
        <v>12.577</v>
      </c>
      <c r="AJ131" s="50">
        <v>12.315</v>
      </c>
      <c r="AK131" s="50">
        <v>12.074999999999999</v>
      </c>
      <c r="AL131" s="50">
        <v>11.855</v>
      </c>
      <c r="AM131" s="50">
        <v>11.654999999999999</v>
      </c>
    </row>
    <row r="132" spans="1:39" s="49" customFormat="1" x14ac:dyDescent="0.25">
      <c r="A132" s="49" t="s">
        <v>116</v>
      </c>
      <c r="B132" s="50">
        <v>7.3150000000000004</v>
      </c>
      <c r="C132" s="50">
        <v>7.2720000000000002</v>
      </c>
      <c r="D132" s="50">
        <v>7.2560000000000002</v>
      </c>
      <c r="E132" s="50">
        <v>7.2489999999999997</v>
      </c>
      <c r="F132" s="50">
        <v>7.2539999999999996</v>
      </c>
      <c r="G132" s="50">
        <v>7.2759999999999998</v>
      </c>
      <c r="H132" s="50">
        <v>7.2889999999999997</v>
      </c>
      <c r="I132" s="50">
        <v>7.2619999999999996</v>
      </c>
      <c r="J132" s="50">
        <v>7.2359999999999998</v>
      </c>
      <c r="K132" s="50">
        <v>7.2190000000000003</v>
      </c>
      <c r="L132" s="50">
        <v>7.1849999999999996</v>
      </c>
      <c r="M132" s="50">
        <v>7.1550000000000002</v>
      </c>
      <c r="N132" s="50">
        <v>7.1260000000000003</v>
      </c>
      <c r="O132" s="50">
        <v>7.0579999999999998</v>
      </c>
      <c r="P132" s="50">
        <v>6.923</v>
      </c>
      <c r="Q132" s="50">
        <v>6.9160000000000004</v>
      </c>
      <c r="R132" s="50">
        <v>6.9080000000000004</v>
      </c>
      <c r="S132" s="50">
        <v>6.9020000000000001</v>
      </c>
      <c r="T132" s="50">
        <v>6.8970000000000002</v>
      </c>
      <c r="U132" s="50">
        <v>6.89</v>
      </c>
      <c r="V132" s="50">
        <v>6.8819999999999997</v>
      </c>
      <c r="W132" s="50">
        <v>6.8730000000000002</v>
      </c>
      <c r="X132" s="50">
        <v>6.8680000000000003</v>
      </c>
      <c r="Y132" s="50">
        <v>6.8639999999999999</v>
      </c>
      <c r="Z132" s="50">
        <v>6.86</v>
      </c>
      <c r="AA132" s="50">
        <v>6.8550000000000004</v>
      </c>
      <c r="AB132" s="50">
        <v>6.8490000000000002</v>
      </c>
      <c r="AC132" s="50">
        <v>6.8419999999999996</v>
      </c>
      <c r="AD132" s="50">
        <v>6.8419999999999996</v>
      </c>
      <c r="AE132" s="50">
        <v>6.8419999999999996</v>
      </c>
      <c r="AF132" s="50">
        <v>6.8419999999999996</v>
      </c>
      <c r="AG132" s="50">
        <v>6.8419999999999996</v>
      </c>
      <c r="AH132" s="50">
        <v>6.8419999999999996</v>
      </c>
      <c r="AI132" s="50">
        <v>6.8419999999999996</v>
      </c>
      <c r="AJ132" s="50">
        <v>6.8419999999999996</v>
      </c>
      <c r="AK132" s="50">
        <v>6.8419999999999996</v>
      </c>
      <c r="AL132" s="50">
        <v>6.8419999999999996</v>
      </c>
      <c r="AM132" s="50">
        <v>6.8419999999999996</v>
      </c>
    </row>
    <row r="133" spans="1:39" s="49" customFormat="1" x14ac:dyDescent="0.25">
      <c r="A133" s="49" t="s">
        <v>140</v>
      </c>
      <c r="B133" s="50">
        <v>0.23499999999999999</v>
      </c>
      <c r="C133" s="50">
        <v>0.23599999999999999</v>
      </c>
      <c r="D133" s="50">
        <v>0.23599999999999999</v>
      </c>
      <c r="E133" s="50">
        <v>0.19400000000000001</v>
      </c>
      <c r="F133" s="50">
        <v>0.19600000000000001</v>
      </c>
      <c r="G133" s="50">
        <v>0.19600000000000001</v>
      </c>
      <c r="H133" s="50">
        <v>0.19600000000000001</v>
      </c>
      <c r="I133" s="50">
        <v>0.19900000000000001</v>
      </c>
      <c r="J133" s="50">
        <v>0.23799999999999999</v>
      </c>
      <c r="K133" s="50">
        <v>0.23799999999999999</v>
      </c>
      <c r="L133" s="50">
        <v>0.23799999999999999</v>
      </c>
      <c r="M133" s="50">
        <v>0.24099999999999999</v>
      </c>
      <c r="N133" s="50">
        <v>0.24</v>
      </c>
      <c r="O133" s="50">
        <v>0.24</v>
      </c>
      <c r="P133" s="50">
        <v>0.24299999999999999</v>
      </c>
      <c r="Q133" s="50">
        <v>0.24299999999999999</v>
      </c>
      <c r="R133" s="50">
        <v>0.24299999999999999</v>
      </c>
      <c r="S133" s="50">
        <v>0.24299999999999999</v>
      </c>
      <c r="T133" s="50">
        <v>0.24299999999999999</v>
      </c>
      <c r="U133" s="50">
        <v>0.245</v>
      </c>
      <c r="V133" s="50">
        <v>0.245</v>
      </c>
      <c r="W133" s="50">
        <v>0.245</v>
      </c>
      <c r="X133" s="50">
        <v>0.245</v>
      </c>
      <c r="Y133" s="50">
        <v>0.247</v>
      </c>
      <c r="Z133" s="50">
        <v>0.247</v>
      </c>
      <c r="AA133" s="50">
        <v>0.247</v>
      </c>
      <c r="AB133" s="50">
        <v>0.247</v>
      </c>
      <c r="AC133" s="50">
        <v>0.247</v>
      </c>
      <c r="AD133" s="50">
        <v>0.247</v>
      </c>
      <c r="AE133" s="50">
        <v>0.247</v>
      </c>
      <c r="AF133" s="50">
        <v>0.247</v>
      </c>
      <c r="AG133" s="50">
        <v>0.247</v>
      </c>
      <c r="AH133" s="50">
        <v>0.247</v>
      </c>
      <c r="AI133" s="50">
        <v>0.247</v>
      </c>
      <c r="AJ133" s="50">
        <v>0.247</v>
      </c>
      <c r="AK133" s="50">
        <v>0.247</v>
      </c>
      <c r="AL133" s="50">
        <v>0.247</v>
      </c>
      <c r="AM133" s="50">
        <v>0.247</v>
      </c>
    </row>
    <row r="134" spans="1:39" s="49" customFormat="1" x14ac:dyDescent="0.25">
      <c r="A134" s="49" t="s">
        <v>141</v>
      </c>
      <c r="B134" s="50">
        <v>-6.1790000000000003</v>
      </c>
      <c r="C134" s="50">
        <v>-6.3390000000000004</v>
      </c>
      <c r="D134" s="50">
        <v>-7.3710000000000004</v>
      </c>
      <c r="E134" s="50">
        <v>-8.7889999999999997</v>
      </c>
      <c r="F134" s="50">
        <v>-10.404</v>
      </c>
      <c r="G134" s="50">
        <v>-12.346</v>
      </c>
      <c r="H134" s="50">
        <v>-13.926</v>
      </c>
      <c r="I134" s="50">
        <v>-14.833</v>
      </c>
      <c r="J134" s="50">
        <v>-15.435</v>
      </c>
      <c r="K134" s="50">
        <v>-15.996</v>
      </c>
      <c r="L134" s="50">
        <v>-16.7</v>
      </c>
      <c r="M134" s="50">
        <v>-17.622</v>
      </c>
      <c r="N134" s="50">
        <v>-18.521000000000001</v>
      </c>
      <c r="O134" s="50">
        <v>-19.59</v>
      </c>
      <c r="P134" s="50">
        <v>-21.952000000000002</v>
      </c>
      <c r="Q134" s="50">
        <v>-23.291</v>
      </c>
      <c r="R134" s="50">
        <v>-24.593</v>
      </c>
      <c r="S134" s="50">
        <v>-25.931000000000001</v>
      </c>
      <c r="T134" s="50">
        <v>-27.173999999999999</v>
      </c>
      <c r="U134" s="50">
        <v>-28.292999999999999</v>
      </c>
      <c r="V134" s="50">
        <v>-28.922000000000001</v>
      </c>
      <c r="W134" s="50">
        <v>-28.971</v>
      </c>
      <c r="X134" s="50">
        <v>-28.79</v>
      </c>
      <c r="Y134" s="50">
        <v>-27.795000000000002</v>
      </c>
      <c r="Z134" s="50">
        <v>-26.754999999999999</v>
      </c>
      <c r="AA134" s="50">
        <v>-26.186</v>
      </c>
      <c r="AB134" s="50">
        <v>-26.492000000000001</v>
      </c>
      <c r="AC134" s="50">
        <v>-26.773</v>
      </c>
      <c r="AD134" s="50">
        <v>-26.773</v>
      </c>
      <c r="AE134" s="50">
        <v>-26.773</v>
      </c>
      <c r="AF134" s="50">
        <v>-26.773</v>
      </c>
      <c r="AG134" s="50">
        <v>-26.773</v>
      </c>
      <c r="AH134" s="50">
        <v>-26.773</v>
      </c>
      <c r="AI134" s="50">
        <v>-26.773</v>
      </c>
      <c r="AJ134" s="50">
        <v>-26.773</v>
      </c>
      <c r="AK134" s="50">
        <v>-26.773</v>
      </c>
      <c r="AL134" s="50">
        <v>-26.773</v>
      </c>
      <c r="AM134" s="50">
        <v>-26.773</v>
      </c>
    </row>
    <row r="135" spans="1:39" s="49" customFormat="1" x14ac:dyDescent="0.25">
      <c r="A135" s="49" t="s">
        <v>142</v>
      </c>
      <c r="B135" s="50">
        <v>3.5640000000000001</v>
      </c>
      <c r="C135" s="50">
        <v>4.1710000000000003</v>
      </c>
      <c r="D135" s="50">
        <v>4.2649999999999997</v>
      </c>
      <c r="E135" s="50">
        <v>4.3529999999999998</v>
      </c>
      <c r="F135" s="50">
        <v>4.4400000000000004</v>
      </c>
      <c r="G135" s="50">
        <v>4.5220000000000002</v>
      </c>
      <c r="H135" s="50">
        <v>4.6020000000000003</v>
      </c>
      <c r="I135" s="50">
        <v>4.6790000000000003</v>
      </c>
      <c r="J135" s="50">
        <v>4.7530000000000001</v>
      </c>
      <c r="K135" s="50">
        <v>4.8209999999999997</v>
      </c>
      <c r="L135" s="50">
        <v>4.8840000000000003</v>
      </c>
      <c r="M135" s="50">
        <v>4.9420000000000002</v>
      </c>
      <c r="N135" s="50">
        <v>4.9960000000000004</v>
      </c>
      <c r="O135" s="50">
        <v>5.0419999999999998</v>
      </c>
      <c r="P135" s="50">
        <v>5.0880000000000001</v>
      </c>
      <c r="Q135" s="50">
        <v>5.1269999999999998</v>
      </c>
      <c r="R135" s="50">
        <v>5.1550000000000002</v>
      </c>
      <c r="S135" s="50">
        <v>5.17</v>
      </c>
      <c r="T135" s="50">
        <v>5.165</v>
      </c>
      <c r="U135" s="50">
        <v>5.1319999999999997</v>
      </c>
      <c r="V135" s="50">
        <v>5.0650000000000004</v>
      </c>
      <c r="W135" s="50">
        <v>4.9569999999999999</v>
      </c>
      <c r="X135" s="50">
        <v>4.8090000000000002</v>
      </c>
      <c r="Y135" s="50">
        <v>4.6260000000000003</v>
      </c>
      <c r="Z135" s="50">
        <v>4.4219999999999997</v>
      </c>
      <c r="AA135" s="50">
        <v>4.2140000000000004</v>
      </c>
      <c r="AB135" s="50">
        <v>4.0199999999999996</v>
      </c>
      <c r="AC135" s="50">
        <v>3.8519999999999999</v>
      </c>
      <c r="AD135" s="50">
        <v>3.7149999999999999</v>
      </c>
      <c r="AE135" s="50">
        <v>3.6110000000000002</v>
      </c>
      <c r="AF135" s="50">
        <v>3.5379999999999998</v>
      </c>
      <c r="AG135" s="50">
        <v>3.4910000000000001</v>
      </c>
      <c r="AH135" s="50">
        <v>3.4630000000000001</v>
      </c>
      <c r="AI135" s="50">
        <v>3.4510000000000001</v>
      </c>
      <c r="AJ135" s="50">
        <v>3.45</v>
      </c>
      <c r="AK135" s="50">
        <v>3.4580000000000002</v>
      </c>
      <c r="AL135" s="50">
        <v>3.472</v>
      </c>
      <c r="AM135" s="50">
        <v>3.49</v>
      </c>
    </row>
    <row r="136" spans="1:39" s="49" customFormat="1" x14ac:dyDescent="0.25">
      <c r="A136" s="49" t="s">
        <v>143</v>
      </c>
      <c r="B136" s="49">
        <f>SUM(B130:B135)</f>
        <v>35.105999999999995</v>
      </c>
      <c r="C136" s="49">
        <f t="shared" ref="C136:AM136" si="0">SUM(C130:C135)</f>
        <v>36.152000000000001</v>
      </c>
      <c r="D136" s="49">
        <f t="shared" si="0"/>
        <v>33.381999999999991</v>
      </c>
      <c r="E136" s="49">
        <f t="shared" si="0"/>
        <v>32.106999999999999</v>
      </c>
      <c r="F136" s="49">
        <f t="shared" si="0"/>
        <v>29.823</v>
      </c>
      <c r="G136" s="49">
        <f t="shared" si="0"/>
        <v>27.972999999999999</v>
      </c>
      <c r="H136" s="49">
        <f t="shared" si="0"/>
        <v>26.293999999999993</v>
      </c>
      <c r="I136" s="49">
        <f t="shared" si="0"/>
        <v>25.622999999999998</v>
      </c>
      <c r="J136" s="49">
        <f t="shared" si="0"/>
        <v>25.003999999999998</v>
      </c>
      <c r="K136" s="49">
        <f t="shared" si="0"/>
        <v>24.324999999999996</v>
      </c>
      <c r="L136" s="49">
        <f t="shared" si="0"/>
        <v>23.446000000000002</v>
      </c>
      <c r="M136" s="49">
        <f t="shared" si="0"/>
        <v>22.366999999999997</v>
      </c>
      <c r="N136" s="49">
        <f t="shared" si="0"/>
        <v>20.181000000000004</v>
      </c>
      <c r="O136" s="49">
        <f t="shared" si="0"/>
        <v>18.518999999999998</v>
      </c>
      <c r="P136" s="49">
        <f t="shared" si="0"/>
        <v>15.506000000000004</v>
      </c>
      <c r="Q136" s="49">
        <f t="shared" si="0"/>
        <v>13.565999999999999</v>
      </c>
      <c r="R136" s="49">
        <f t="shared" si="0"/>
        <v>11.696999999999999</v>
      </c>
      <c r="S136" s="49">
        <f t="shared" si="0"/>
        <v>9.8659999999999979</v>
      </c>
      <c r="T136" s="49">
        <f t="shared" si="0"/>
        <v>7.9590000000000005</v>
      </c>
      <c r="U136" s="49">
        <f t="shared" si="0"/>
        <v>6.1910000000000043</v>
      </c>
      <c r="V136" s="49">
        <f t="shared" si="0"/>
        <v>4.8309999999999986</v>
      </c>
      <c r="W136" s="49">
        <f t="shared" si="0"/>
        <v>3.9490000000000007</v>
      </c>
      <c r="X136" s="49">
        <f t="shared" si="0"/>
        <v>3.2690000000000046</v>
      </c>
      <c r="Y136" s="49">
        <f t="shared" si="0"/>
        <v>3.413999999999997</v>
      </c>
      <c r="Z136" s="49">
        <f t="shared" si="0"/>
        <v>3.6090000000000009</v>
      </c>
      <c r="AA136" s="49">
        <f t="shared" si="0"/>
        <v>3.33</v>
      </c>
      <c r="AB136" s="49">
        <f t="shared" si="0"/>
        <v>2.2859999999999978</v>
      </c>
      <c r="AC136" s="49">
        <f t="shared" si="0"/>
        <v>1.303999999999998</v>
      </c>
      <c r="AD136" s="49">
        <f t="shared" si="0"/>
        <v>0.68900000000000006</v>
      </c>
      <c r="AE136" s="49">
        <f t="shared" si="0"/>
        <v>0.15099999999999936</v>
      </c>
      <c r="AF136" s="49">
        <f t="shared" si="0"/>
        <v>-0.3090000000000015</v>
      </c>
      <c r="AG136" s="49">
        <f t="shared" si="0"/>
        <v>-0.70400000000000018</v>
      </c>
      <c r="AH136" s="49">
        <f t="shared" si="0"/>
        <v>-1.0430000000000001</v>
      </c>
      <c r="AI136" s="49">
        <f t="shared" si="0"/>
        <v>-1.335999999999999</v>
      </c>
      <c r="AJ136" s="49">
        <f t="shared" si="0"/>
        <v>-1.5920000000000014</v>
      </c>
      <c r="AK136" s="49">
        <f t="shared" si="0"/>
        <v>-1.8170000000000019</v>
      </c>
      <c r="AL136" s="49">
        <f t="shared" si="0"/>
        <v>-2.0149999999999983</v>
      </c>
      <c r="AM136" s="49">
        <f t="shared" si="0"/>
        <v>-2.1899999999999995</v>
      </c>
    </row>
    <row r="138" spans="1:39" x14ac:dyDescent="0.25">
      <c r="A138" t="s">
        <v>138</v>
      </c>
      <c r="B138" t="s">
        <v>144</v>
      </c>
    </row>
    <row r="139" spans="1:39" x14ac:dyDescent="0.25">
      <c r="A139" t="s">
        <v>141</v>
      </c>
      <c r="B139" t="s">
        <v>145</v>
      </c>
      <c r="AC139" s="49"/>
    </row>
    <row r="140" spans="1:39" x14ac:dyDescent="0.25">
      <c r="A140" t="s">
        <v>142</v>
      </c>
      <c r="B140" t="s">
        <v>146</v>
      </c>
      <c r="AB140" s="49"/>
      <c r="AC140" s="10"/>
    </row>
    <row r="141" spans="1:39" x14ac:dyDescent="0.25">
      <c r="AB141" s="10"/>
    </row>
    <row r="159" spans="1:2" x14ac:dyDescent="0.25">
      <c r="A159" s="48" t="s">
        <v>39</v>
      </c>
      <c r="B159" s="3"/>
    </row>
    <row r="160" spans="1:2" x14ac:dyDescent="0.25">
      <c r="A160" t="s">
        <v>98</v>
      </c>
      <c r="B160" t="s">
        <v>147</v>
      </c>
    </row>
    <row r="161" spans="1:29" x14ac:dyDescent="0.25">
      <c r="A161" t="s">
        <v>99</v>
      </c>
      <c r="B161" t="s">
        <v>148</v>
      </c>
    </row>
    <row r="162" spans="1:29" x14ac:dyDescent="0.25">
      <c r="A162" s="1" t="s">
        <v>70</v>
      </c>
      <c r="B162" s="1"/>
      <c r="C162" s="1"/>
      <c r="D162" s="1">
        <v>2025</v>
      </c>
      <c r="E162" s="1">
        <v>2026</v>
      </c>
      <c r="F162" s="1">
        <v>2027</v>
      </c>
      <c r="G162" s="1">
        <v>2028</v>
      </c>
      <c r="H162" s="1">
        <v>2029</v>
      </c>
      <c r="I162" s="1">
        <v>2030</v>
      </c>
      <c r="J162" s="1">
        <v>2031</v>
      </c>
      <c r="K162" s="1">
        <v>2032</v>
      </c>
      <c r="L162" s="1">
        <v>2033</v>
      </c>
      <c r="M162" s="1">
        <v>2034</v>
      </c>
      <c r="N162" s="1">
        <v>2035</v>
      </c>
      <c r="O162" s="1">
        <v>2036</v>
      </c>
      <c r="P162" s="1">
        <v>2037</v>
      </c>
      <c r="Q162" s="1">
        <v>2038</v>
      </c>
      <c r="R162" s="1">
        <v>2039</v>
      </c>
      <c r="S162" s="1">
        <v>2040</v>
      </c>
      <c r="T162" s="1">
        <v>2041</v>
      </c>
      <c r="U162" s="1">
        <v>2042</v>
      </c>
      <c r="V162" s="1">
        <v>2043</v>
      </c>
      <c r="W162" s="1">
        <v>2044</v>
      </c>
      <c r="X162" s="1">
        <v>2045</v>
      </c>
      <c r="Y162" s="1">
        <v>2046</v>
      </c>
      <c r="Z162" s="1">
        <v>2047</v>
      </c>
      <c r="AA162" s="1">
        <v>2048</v>
      </c>
      <c r="AB162" s="1">
        <v>2049</v>
      </c>
      <c r="AC162" s="1">
        <v>2050</v>
      </c>
    </row>
    <row r="163" spans="1:29" s="60" customFormat="1" x14ac:dyDescent="0.25">
      <c r="A163" s="52" t="s">
        <v>50</v>
      </c>
      <c r="B163" s="52"/>
      <c r="C163" s="52"/>
      <c r="D163" s="60">
        <v>7.3625069999999999</v>
      </c>
      <c r="E163" s="60">
        <v>7.6661140000000003</v>
      </c>
      <c r="F163" s="60">
        <v>7.8818890000000001</v>
      </c>
      <c r="G163" s="60">
        <v>8.0967749999999992</v>
      </c>
      <c r="H163" s="60">
        <v>8.3361400000000003</v>
      </c>
      <c r="I163" s="60">
        <v>8.6676939999999991</v>
      </c>
      <c r="J163" s="60">
        <v>8.8887560000000008</v>
      </c>
      <c r="K163" s="60">
        <v>9.0751980000000003</v>
      </c>
      <c r="L163" s="60">
        <v>9.2688930000000003</v>
      </c>
      <c r="M163" s="60">
        <v>9.4651049999999994</v>
      </c>
      <c r="N163" s="60">
        <v>9.8320340000000002</v>
      </c>
      <c r="O163" s="60">
        <v>10.049379999999999</v>
      </c>
      <c r="P163" s="60">
        <v>10.27228</v>
      </c>
      <c r="Q163" s="60">
        <v>10.503970000000001</v>
      </c>
      <c r="R163" s="60">
        <v>10.74836</v>
      </c>
      <c r="S163" s="60">
        <v>11.173970000000001</v>
      </c>
      <c r="T163" s="60">
        <v>11.42484</v>
      </c>
      <c r="U163" s="60">
        <v>11.682919999999999</v>
      </c>
      <c r="V163" s="60">
        <v>11.950049999999999</v>
      </c>
      <c r="W163" s="60">
        <v>12.221959999999999</v>
      </c>
      <c r="X163" s="60">
        <v>12.5366</v>
      </c>
      <c r="Y163" s="60">
        <v>12.841989999999999</v>
      </c>
      <c r="Z163" s="60">
        <v>13.14799</v>
      </c>
      <c r="AA163" s="60">
        <v>13.44496</v>
      </c>
      <c r="AB163" s="60">
        <v>13.726190000000001</v>
      </c>
      <c r="AC163" s="60">
        <v>13.992150000000001</v>
      </c>
    </row>
    <row r="164" spans="1:29" s="60" customFormat="1" x14ac:dyDescent="0.25">
      <c r="A164" s="52" t="s">
        <v>149</v>
      </c>
      <c r="B164" s="52"/>
      <c r="C164" s="52"/>
      <c r="D164" s="60">
        <f t="shared" ref="D164:AC164" si="1">SUM(D169:D174)</f>
        <v>9.69</v>
      </c>
      <c r="E164" s="60">
        <f t="shared" si="1"/>
        <v>9.5</v>
      </c>
      <c r="F164" s="60">
        <f t="shared" si="1"/>
        <v>9.5399999999999991</v>
      </c>
      <c r="G164" s="60">
        <f t="shared" si="1"/>
        <v>9.5599999999999987</v>
      </c>
      <c r="H164" s="60">
        <f t="shared" si="1"/>
        <v>9.4600000000000009</v>
      </c>
      <c r="I164" s="60">
        <f t="shared" si="1"/>
        <v>9.4699999999999989</v>
      </c>
      <c r="J164" s="60">
        <f t="shared" si="1"/>
        <v>9.42</v>
      </c>
      <c r="K164" s="60">
        <f t="shared" si="1"/>
        <v>9.43</v>
      </c>
      <c r="L164" s="60">
        <f t="shared" si="1"/>
        <v>9.4500000000000011</v>
      </c>
      <c r="M164" s="60">
        <f t="shared" si="1"/>
        <v>9.4700000000000006</v>
      </c>
      <c r="N164" s="60">
        <f t="shared" si="1"/>
        <v>10.510000000000002</v>
      </c>
      <c r="O164" s="60">
        <f t="shared" si="1"/>
        <v>10.540000000000001</v>
      </c>
      <c r="P164" s="60">
        <f t="shared" si="1"/>
        <v>10.620000000000001</v>
      </c>
      <c r="Q164" s="60">
        <f t="shared" si="1"/>
        <v>10.74</v>
      </c>
      <c r="R164" s="60">
        <f t="shared" si="1"/>
        <v>10.88</v>
      </c>
      <c r="S164" s="60">
        <f t="shared" si="1"/>
        <v>10.65</v>
      </c>
      <c r="T164" s="60">
        <f t="shared" si="1"/>
        <v>10.850000000000001</v>
      </c>
      <c r="U164" s="60">
        <f t="shared" si="1"/>
        <v>11.32</v>
      </c>
      <c r="V164" s="60">
        <f t="shared" si="1"/>
        <v>11.700000000000001</v>
      </c>
      <c r="W164" s="60">
        <f t="shared" si="1"/>
        <v>12.02</v>
      </c>
      <c r="X164" s="60">
        <f t="shared" si="1"/>
        <v>12.290000000000001</v>
      </c>
      <c r="Y164" s="60">
        <f t="shared" si="1"/>
        <v>12.71</v>
      </c>
      <c r="Z164" s="60">
        <f t="shared" si="1"/>
        <v>12.92</v>
      </c>
      <c r="AA164" s="60">
        <f t="shared" si="1"/>
        <v>13.100000000000001</v>
      </c>
      <c r="AB164" s="60">
        <f t="shared" si="1"/>
        <v>13.379999999999999</v>
      </c>
      <c r="AC164" s="60">
        <f t="shared" si="1"/>
        <v>14.83</v>
      </c>
    </row>
    <row r="165" spans="1:29" s="60" customFormat="1" x14ac:dyDescent="0.25">
      <c r="A165" s="52" t="s">
        <v>150</v>
      </c>
      <c r="B165" s="52"/>
      <c r="C165" s="52"/>
      <c r="D165" s="60">
        <v>0.56000000000000005</v>
      </c>
      <c r="E165" s="60">
        <v>0.61</v>
      </c>
      <c r="F165" s="60">
        <v>0.65</v>
      </c>
      <c r="G165" s="60">
        <v>0.7</v>
      </c>
      <c r="H165" s="60">
        <v>0.76</v>
      </c>
      <c r="I165" s="60">
        <v>0.82</v>
      </c>
      <c r="J165" s="60">
        <v>0.89</v>
      </c>
      <c r="K165" s="60">
        <v>0.97</v>
      </c>
      <c r="L165" s="60">
        <v>1.05</v>
      </c>
      <c r="M165" s="60">
        <v>1.1399999999999999</v>
      </c>
      <c r="N165" s="60">
        <v>1.24</v>
      </c>
      <c r="O165" s="60">
        <v>1.34</v>
      </c>
      <c r="P165" s="60">
        <v>1.46</v>
      </c>
      <c r="Q165" s="60">
        <v>1.58</v>
      </c>
      <c r="R165" s="60">
        <v>1.72</v>
      </c>
      <c r="S165" s="60">
        <v>1.86</v>
      </c>
      <c r="T165" s="60">
        <v>2.02</v>
      </c>
      <c r="U165" s="60">
        <v>2.17</v>
      </c>
      <c r="V165" s="60">
        <v>2.3199999999999998</v>
      </c>
      <c r="W165" s="60">
        <v>2.4700000000000002</v>
      </c>
      <c r="X165" s="60">
        <v>2.62</v>
      </c>
      <c r="Y165" s="60">
        <v>2.77</v>
      </c>
      <c r="Z165" s="60">
        <v>2.91</v>
      </c>
      <c r="AA165" s="60">
        <v>3.06</v>
      </c>
      <c r="AB165" s="60">
        <v>3.2</v>
      </c>
      <c r="AC165" s="60">
        <v>3.34</v>
      </c>
    </row>
    <row r="166" spans="1:29" s="60" customFormat="1" x14ac:dyDescent="0.25">
      <c r="A166" s="52" t="s">
        <v>151</v>
      </c>
      <c r="B166" s="52"/>
      <c r="C166" s="52"/>
      <c r="D166" s="60">
        <v>0.23</v>
      </c>
      <c r="E166" s="60">
        <v>0.8</v>
      </c>
      <c r="F166" s="60">
        <v>0.93</v>
      </c>
      <c r="G166" s="60">
        <v>0.93</v>
      </c>
      <c r="H166" s="60">
        <v>1.1200000000000001</v>
      </c>
      <c r="I166" s="60">
        <v>1.88</v>
      </c>
      <c r="J166" s="60">
        <v>1.88</v>
      </c>
      <c r="K166" s="60">
        <v>2.0499999999999998</v>
      </c>
      <c r="L166" s="60">
        <v>2.75</v>
      </c>
      <c r="M166" s="60">
        <v>2.97</v>
      </c>
      <c r="N166" s="60">
        <v>3.83</v>
      </c>
      <c r="O166" s="60">
        <v>4.38</v>
      </c>
      <c r="P166" s="60">
        <v>4.7300000000000004</v>
      </c>
      <c r="Q166" s="60">
        <v>4.7300000000000004</v>
      </c>
      <c r="R166" s="60">
        <v>4.7300000000000004</v>
      </c>
      <c r="S166" s="60">
        <v>5.28</v>
      </c>
      <c r="T166" s="60">
        <v>5.28</v>
      </c>
      <c r="U166" s="60">
        <v>5.28</v>
      </c>
      <c r="V166" s="60">
        <v>5.28</v>
      </c>
      <c r="W166" s="60">
        <v>5.98</v>
      </c>
      <c r="X166" s="60">
        <v>5.98</v>
      </c>
      <c r="Y166" s="60">
        <v>6.35</v>
      </c>
      <c r="Z166" s="60">
        <v>6.44</v>
      </c>
      <c r="AA166" s="60">
        <v>10.91</v>
      </c>
      <c r="AB166" s="60">
        <v>11.44</v>
      </c>
      <c r="AC166" s="60">
        <v>11.44</v>
      </c>
    </row>
    <row r="167" spans="1:29" s="60" customFormat="1" x14ac:dyDescent="0.25">
      <c r="A167" s="52" t="s">
        <v>152</v>
      </c>
      <c r="B167" s="52"/>
      <c r="C167" s="52"/>
      <c r="D167" s="60">
        <v>1.23</v>
      </c>
      <c r="E167" s="60">
        <v>1.46</v>
      </c>
      <c r="F167" s="60">
        <v>1.46</v>
      </c>
      <c r="G167" s="60">
        <v>1.61</v>
      </c>
      <c r="H167" s="60">
        <v>2.5099999999999998</v>
      </c>
      <c r="I167" s="60">
        <v>2.66</v>
      </c>
      <c r="J167" s="60">
        <v>3.06</v>
      </c>
      <c r="K167" s="60">
        <v>3.39</v>
      </c>
      <c r="L167" s="60">
        <v>3.39</v>
      </c>
      <c r="M167" s="60">
        <v>3.52</v>
      </c>
      <c r="N167" s="60">
        <v>3.64</v>
      </c>
      <c r="O167" s="60">
        <v>3.64</v>
      </c>
      <c r="P167" s="60">
        <v>3.69</v>
      </c>
      <c r="Q167" s="60">
        <v>3.69</v>
      </c>
      <c r="R167" s="60">
        <v>3.76</v>
      </c>
      <c r="S167" s="60">
        <v>4.6500000000000004</v>
      </c>
      <c r="T167" s="60">
        <v>4.68</v>
      </c>
      <c r="U167" s="60">
        <v>4.68</v>
      </c>
      <c r="V167" s="60">
        <v>4.68</v>
      </c>
      <c r="W167" s="60">
        <v>5.58</v>
      </c>
      <c r="X167" s="60">
        <v>5.58</v>
      </c>
      <c r="Y167" s="60">
        <v>5.58</v>
      </c>
      <c r="Z167" s="60">
        <v>5.58</v>
      </c>
      <c r="AA167" s="60">
        <v>5.58</v>
      </c>
      <c r="AB167" s="60">
        <v>5.58</v>
      </c>
      <c r="AC167" s="60">
        <v>5.58</v>
      </c>
    </row>
    <row r="168" spans="1:29" s="60" customFormat="1" x14ac:dyDescent="0.25">
      <c r="A168" s="52" t="s">
        <v>153</v>
      </c>
      <c r="B168" s="52"/>
      <c r="C168" s="52"/>
      <c r="D168" s="60">
        <v>0</v>
      </c>
      <c r="E168" s="60">
        <v>0</v>
      </c>
      <c r="F168" s="60">
        <v>0</v>
      </c>
      <c r="G168" s="60">
        <v>0</v>
      </c>
      <c r="H168" s="60">
        <v>0</v>
      </c>
      <c r="I168" s="60">
        <v>0</v>
      </c>
      <c r="J168" s="60">
        <v>0</v>
      </c>
      <c r="K168" s="60">
        <v>0</v>
      </c>
      <c r="L168" s="60">
        <v>0</v>
      </c>
      <c r="M168" s="60">
        <v>0</v>
      </c>
      <c r="N168" s="60">
        <v>0</v>
      </c>
      <c r="O168" s="60">
        <v>0</v>
      </c>
      <c r="P168" s="60">
        <v>0</v>
      </c>
      <c r="Q168" s="60">
        <v>0.5</v>
      </c>
      <c r="R168" s="60">
        <v>1</v>
      </c>
      <c r="S168" s="60">
        <v>1</v>
      </c>
      <c r="T168" s="60">
        <v>1</v>
      </c>
      <c r="U168" s="60">
        <v>1</v>
      </c>
      <c r="V168" s="60">
        <v>1</v>
      </c>
      <c r="W168" s="60">
        <v>1</v>
      </c>
      <c r="X168" s="60">
        <v>1.5</v>
      </c>
      <c r="Y168" s="60">
        <v>2</v>
      </c>
      <c r="Z168" s="60">
        <v>2.5</v>
      </c>
      <c r="AA168" s="60">
        <v>2.5</v>
      </c>
      <c r="AB168" s="60">
        <v>2.5</v>
      </c>
      <c r="AC168" s="60">
        <v>2.5</v>
      </c>
    </row>
    <row r="169" spans="1:29" s="60" customFormat="1" x14ac:dyDescent="0.25">
      <c r="A169" s="52" t="s">
        <v>154</v>
      </c>
      <c r="B169" s="52"/>
      <c r="C169" s="52"/>
      <c r="D169" s="60">
        <v>0.05</v>
      </c>
      <c r="E169" s="60">
        <v>7.0000000000000007E-2</v>
      </c>
      <c r="F169" s="60">
        <v>0.08</v>
      </c>
      <c r="G169" s="60">
        <v>0.1</v>
      </c>
      <c r="H169" s="60">
        <v>0.11</v>
      </c>
      <c r="I169" s="60">
        <v>0.12</v>
      </c>
      <c r="J169" s="60">
        <v>0.14000000000000001</v>
      </c>
      <c r="K169" s="60">
        <v>0.15</v>
      </c>
      <c r="L169" s="60">
        <v>0.17</v>
      </c>
      <c r="M169" s="60">
        <v>0.19</v>
      </c>
      <c r="N169" s="60">
        <v>0.21</v>
      </c>
      <c r="O169" s="60">
        <v>0.24</v>
      </c>
      <c r="P169" s="60">
        <v>0.27</v>
      </c>
      <c r="Q169" s="60">
        <v>0.32</v>
      </c>
      <c r="R169" s="60">
        <v>0.39</v>
      </c>
      <c r="S169" s="60">
        <v>0.47</v>
      </c>
      <c r="T169" s="60">
        <v>0.56999999999999995</v>
      </c>
      <c r="U169" s="60">
        <v>0.69</v>
      </c>
      <c r="V169" s="60">
        <v>0.83</v>
      </c>
      <c r="W169" s="60">
        <v>0.97</v>
      </c>
      <c r="X169" s="60">
        <v>1.1200000000000001</v>
      </c>
      <c r="Y169" s="60">
        <v>1.27</v>
      </c>
      <c r="Z169" s="60">
        <v>1.42</v>
      </c>
      <c r="AA169" s="60">
        <v>1.58</v>
      </c>
      <c r="AB169" s="60">
        <v>1.73</v>
      </c>
      <c r="AC169" s="60">
        <v>1.88</v>
      </c>
    </row>
    <row r="170" spans="1:29" s="60" customFormat="1" x14ac:dyDescent="0.25">
      <c r="A170" s="52" t="s">
        <v>155</v>
      </c>
      <c r="B170" s="52"/>
      <c r="C170" s="52"/>
      <c r="D170" s="60">
        <v>0.12</v>
      </c>
      <c r="E170" s="60">
        <v>0.32</v>
      </c>
      <c r="F170" s="60">
        <v>0.32</v>
      </c>
      <c r="G170" s="60">
        <v>0.32</v>
      </c>
      <c r="H170" s="60">
        <v>0.32</v>
      </c>
      <c r="I170" s="60">
        <v>0.32</v>
      </c>
      <c r="J170" s="60">
        <v>0.32</v>
      </c>
      <c r="K170" s="60">
        <v>0.32</v>
      </c>
      <c r="L170" s="60">
        <v>0.32</v>
      </c>
      <c r="M170" s="60">
        <v>0.32</v>
      </c>
      <c r="N170" s="60">
        <v>0.32</v>
      </c>
      <c r="O170" s="60">
        <v>0.32</v>
      </c>
      <c r="P170" s="60">
        <v>0.76</v>
      </c>
      <c r="Q170" s="60">
        <v>0.93</v>
      </c>
      <c r="R170" s="60">
        <v>1</v>
      </c>
      <c r="S170" s="60">
        <v>1.19</v>
      </c>
      <c r="T170" s="60">
        <v>1.21</v>
      </c>
      <c r="U170" s="60">
        <v>1.21</v>
      </c>
      <c r="V170" s="60">
        <v>1.33</v>
      </c>
      <c r="W170" s="60">
        <v>1.33</v>
      </c>
      <c r="X170" s="60">
        <v>1.45</v>
      </c>
      <c r="Y170" s="60">
        <v>1.59</v>
      </c>
      <c r="Z170" s="60">
        <v>1.63</v>
      </c>
      <c r="AA170" s="60">
        <v>1.65</v>
      </c>
      <c r="AB170" s="60">
        <v>1.78</v>
      </c>
      <c r="AC170" s="60">
        <v>3.08</v>
      </c>
    </row>
    <row r="171" spans="1:29" s="60" customFormat="1" x14ac:dyDescent="0.25">
      <c r="A171" s="52" t="s">
        <v>156</v>
      </c>
      <c r="B171" s="52"/>
      <c r="C171" s="52"/>
      <c r="D171" s="60">
        <v>0</v>
      </c>
      <c r="E171" s="60">
        <v>0</v>
      </c>
      <c r="F171" s="60">
        <v>0</v>
      </c>
      <c r="G171" s="60">
        <v>0</v>
      </c>
      <c r="H171" s="60">
        <v>0</v>
      </c>
      <c r="I171" s="60">
        <v>0</v>
      </c>
      <c r="J171" s="60">
        <v>0</v>
      </c>
      <c r="K171" s="60">
        <v>0</v>
      </c>
      <c r="L171" s="60">
        <v>0</v>
      </c>
      <c r="M171" s="60">
        <v>0</v>
      </c>
      <c r="N171" s="60">
        <v>1</v>
      </c>
      <c r="O171" s="60">
        <v>1</v>
      </c>
      <c r="P171" s="60">
        <v>1</v>
      </c>
      <c r="Q171" s="60">
        <v>1</v>
      </c>
      <c r="R171" s="60">
        <v>1</v>
      </c>
      <c r="S171" s="60">
        <v>1</v>
      </c>
      <c r="T171" s="60">
        <v>1</v>
      </c>
      <c r="U171" s="60">
        <v>1</v>
      </c>
      <c r="V171" s="60">
        <v>1</v>
      </c>
      <c r="W171" s="60">
        <v>1</v>
      </c>
      <c r="X171" s="60">
        <v>1</v>
      </c>
      <c r="Y171" s="60">
        <v>1</v>
      </c>
      <c r="Z171" s="60">
        <v>1</v>
      </c>
      <c r="AA171" s="60">
        <v>1</v>
      </c>
      <c r="AB171" s="60">
        <v>1</v>
      </c>
      <c r="AC171" s="60">
        <v>1</v>
      </c>
    </row>
    <row r="172" spans="1:29" s="60" customFormat="1" x14ac:dyDescent="0.25">
      <c r="A172" s="52" t="s">
        <v>157</v>
      </c>
      <c r="B172" s="52"/>
      <c r="C172" s="52"/>
      <c r="D172" s="60">
        <v>5.29</v>
      </c>
      <c r="E172" s="60">
        <v>5.29</v>
      </c>
      <c r="F172" s="60">
        <v>5.29</v>
      </c>
      <c r="G172" s="60">
        <v>5.29</v>
      </c>
      <c r="H172" s="60">
        <v>5.29</v>
      </c>
      <c r="I172" s="60">
        <v>5.29</v>
      </c>
      <c r="J172" s="60">
        <v>5.29</v>
      </c>
      <c r="K172" s="60">
        <v>5.29</v>
      </c>
      <c r="L172" s="60">
        <v>5.29</v>
      </c>
      <c r="M172" s="60">
        <v>5.29</v>
      </c>
      <c r="N172" s="60">
        <v>5.29</v>
      </c>
      <c r="O172" s="60">
        <v>5.29</v>
      </c>
      <c r="P172" s="60">
        <v>5.29</v>
      </c>
      <c r="Q172" s="60">
        <v>5.29</v>
      </c>
      <c r="R172" s="60">
        <v>5.29</v>
      </c>
      <c r="S172" s="60">
        <v>5.29</v>
      </c>
      <c r="T172" s="60">
        <v>5.29</v>
      </c>
      <c r="U172" s="60">
        <v>5.29</v>
      </c>
      <c r="V172" s="60">
        <v>5.32</v>
      </c>
      <c r="W172" s="60">
        <v>5.39</v>
      </c>
      <c r="X172" s="60">
        <v>5.39</v>
      </c>
      <c r="Y172" s="60">
        <v>5.39</v>
      </c>
      <c r="Z172" s="60">
        <v>5.39</v>
      </c>
      <c r="AA172" s="60">
        <v>5.39</v>
      </c>
      <c r="AB172" s="60">
        <v>5.39</v>
      </c>
      <c r="AC172" s="60">
        <v>5.39</v>
      </c>
    </row>
    <row r="173" spans="1:29" s="60" customFormat="1" x14ac:dyDescent="0.25">
      <c r="A173" s="52" t="s">
        <v>158</v>
      </c>
      <c r="B173" s="52"/>
      <c r="C173" s="52"/>
      <c r="D173" s="60">
        <v>2.8899999999999997</v>
      </c>
      <c r="E173" s="60">
        <v>2.48</v>
      </c>
      <c r="F173" s="60">
        <v>2.48</v>
      </c>
      <c r="G173" s="60">
        <v>2.48</v>
      </c>
      <c r="H173" s="60">
        <v>2.3699999999999997</v>
      </c>
      <c r="I173" s="60">
        <v>2.3699999999999997</v>
      </c>
      <c r="J173" s="60">
        <v>2.3699999999999997</v>
      </c>
      <c r="K173" s="60">
        <v>2.3699999999999997</v>
      </c>
      <c r="L173" s="60">
        <v>2.3699999999999997</v>
      </c>
      <c r="M173" s="60">
        <v>2.3699999999999997</v>
      </c>
      <c r="N173" s="60">
        <v>2.14</v>
      </c>
      <c r="O173" s="60">
        <v>2.14</v>
      </c>
      <c r="P173" s="60">
        <v>1.75</v>
      </c>
      <c r="Q173" s="60">
        <v>1.65</v>
      </c>
      <c r="R173" s="60">
        <v>1.65</v>
      </c>
      <c r="S173" s="60">
        <v>1.05</v>
      </c>
      <c r="T173" s="60">
        <v>1.05</v>
      </c>
      <c r="U173" s="60">
        <v>1.05</v>
      </c>
      <c r="V173" s="60">
        <v>1.05</v>
      </c>
      <c r="W173" s="60">
        <v>1.05</v>
      </c>
      <c r="X173" s="60">
        <v>1.05</v>
      </c>
      <c r="Y173" s="60">
        <v>1.05</v>
      </c>
      <c r="Z173" s="60">
        <v>1.05</v>
      </c>
      <c r="AA173" s="60">
        <v>1.05</v>
      </c>
      <c r="AB173" s="60">
        <v>1.05</v>
      </c>
      <c r="AC173" s="60">
        <v>1.05</v>
      </c>
    </row>
    <row r="174" spans="1:29" s="60" customFormat="1" x14ac:dyDescent="0.25">
      <c r="A174" s="52" t="s">
        <v>159</v>
      </c>
      <c r="B174" s="52"/>
      <c r="C174" s="52"/>
      <c r="D174" s="60">
        <v>1.34</v>
      </c>
      <c r="E174" s="60">
        <v>1.34</v>
      </c>
      <c r="F174" s="60">
        <v>1.37</v>
      </c>
      <c r="G174" s="60">
        <v>1.37</v>
      </c>
      <c r="H174" s="60">
        <v>1.37</v>
      </c>
      <c r="I174" s="60">
        <v>1.37</v>
      </c>
      <c r="J174" s="60">
        <v>1.3</v>
      </c>
      <c r="K174" s="60">
        <v>1.3</v>
      </c>
      <c r="L174" s="60">
        <v>1.3</v>
      </c>
      <c r="M174" s="60">
        <v>1.3</v>
      </c>
      <c r="N174" s="60">
        <v>1.55</v>
      </c>
      <c r="O174" s="60">
        <v>1.55</v>
      </c>
      <c r="P174" s="60">
        <v>1.55</v>
      </c>
      <c r="Q174" s="60">
        <v>1.55</v>
      </c>
      <c r="R174" s="60">
        <v>1.55</v>
      </c>
      <c r="S174" s="60">
        <v>1.65</v>
      </c>
      <c r="T174" s="60">
        <v>1.73</v>
      </c>
      <c r="U174" s="60">
        <v>2.08</v>
      </c>
      <c r="V174" s="60">
        <v>2.17</v>
      </c>
      <c r="W174" s="60">
        <v>2.2799999999999998</v>
      </c>
      <c r="X174" s="60">
        <v>2.2799999999999998</v>
      </c>
      <c r="Y174" s="60">
        <v>2.41</v>
      </c>
      <c r="Z174" s="60">
        <v>2.4300000000000002</v>
      </c>
      <c r="AA174" s="60">
        <v>2.4300000000000002</v>
      </c>
      <c r="AB174" s="60">
        <v>2.4300000000000002</v>
      </c>
      <c r="AC174" s="60">
        <v>2.4300000000000002</v>
      </c>
    </row>
    <row r="175" spans="1:29" s="5" customFormat="1" x14ac:dyDescent="0.25">
      <c r="AC175" s="60">
        <f>SUM(AC165:AC174)</f>
        <v>37.69</v>
      </c>
    </row>
    <row r="176" spans="1:29" x14ac:dyDescent="0.25">
      <c r="AA176" s="49"/>
    </row>
    <row r="177" spans="1:29" x14ac:dyDescent="0.25">
      <c r="AC177" s="49"/>
    </row>
    <row r="187" spans="1:29" s="60" customFormat="1" x14ac:dyDescent="0.25">
      <c r="A187" s="52"/>
    </row>
    <row r="188" spans="1:29" s="60" customFormat="1" x14ac:dyDescent="0.25">
      <c r="A188" s="52"/>
    </row>
    <row r="195" spans="1:29" x14ac:dyDescent="0.25">
      <c r="A195" s="48" t="s">
        <v>44</v>
      </c>
      <c r="B195" s="3"/>
    </row>
    <row r="196" spans="1:29" x14ac:dyDescent="0.25">
      <c r="A196" t="s">
        <v>98</v>
      </c>
      <c r="B196" t="s">
        <v>166</v>
      </c>
    </row>
    <row r="197" spans="1:29" x14ac:dyDescent="0.25">
      <c r="A197" t="s">
        <v>99</v>
      </c>
      <c r="B197" t="s">
        <v>114</v>
      </c>
    </row>
    <row r="198" spans="1:29" x14ac:dyDescent="0.25">
      <c r="A198" s="1" t="s">
        <v>70</v>
      </c>
      <c r="B198" s="1"/>
      <c r="C198" s="1"/>
      <c r="D198" s="1">
        <v>2025</v>
      </c>
      <c r="E198" s="1">
        <v>2026</v>
      </c>
      <c r="F198" s="1">
        <v>2027</v>
      </c>
      <c r="G198" s="1">
        <v>2028</v>
      </c>
      <c r="H198" s="1">
        <v>2029</v>
      </c>
      <c r="I198" s="1">
        <v>2030</v>
      </c>
      <c r="J198" s="1">
        <v>2031</v>
      </c>
      <c r="K198" s="1">
        <v>2032</v>
      </c>
      <c r="L198" s="1">
        <v>2033</v>
      </c>
      <c r="M198" s="1">
        <v>2034</v>
      </c>
      <c r="N198" s="1">
        <v>2035</v>
      </c>
      <c r="O198" s="1">
        <v>2036</v>
      </c>
      <c r="P198" s="1">
        <v>2037</v>
      </c>
      <c r="Q198" s="1">
        <v>2038</v>
      </c>
      <c r="R198" s="1">
        <v>2039</v>
      </c>
      <c r="S198" s="1">
        <v>2040</v>
      </c>
      <c r="T198" s="1">
        <v>2041</v>
      </c>
      <c r="U198" s="1">
        <v>2042</v>
      </c>
      <c r="V198" s="1">
        <v>2043</v>
      </c>
      <c r="W198" s="1">
        <v>2044</v>
      </c>
      <c r="X198" s="1">
        <v>2045</v>
      </c>
      <c r="Y198" s="1">
        <v>2046</v>
      </c>
      <c r="Z198" s="1">
        <v>2047</v>
      </c>
      <c r="AA198" s="1">
        <v>2048</v>
      </c>
      <c r="AB198" s="1">
        <v>2049</v>
      </c>
      <c r="AC198" s="1">
        <v>2050</v>
      </c>
    </row>
    <row r="199" spans="1:29" s="60" customFormat="1" x14ac:dyDescent="0.25">
      <c r="A199" s="52" t="s">
        <v>150</v>
      </c>
      <c r="B199" s="52"/>
      <c r="C199" s="52"/>
      <c r="D199" s="60">
        <v>1.05</v>
      </c>
      <c r="E199" s="60">
        <v>1.1299999999999999</v>
      </c>
      <c r="F199" s="60">
        <v>1.22</v>
      </c>
      <c r="G199" s="60">
        <v>1.32</v>
      </c>
      <c r="H199" s="60">
        <v>1.42</v>
      </c>
      <c r="I199" s="60">
        <v>1.54</v>
      </c>
      <c r="J199" s="60">
        <v>1.67</v>
      </c>
      <c r="K199" s="60">
        <v>1.81</v>
      </c>
      <c r="L199" s="60">
        <v>1.96</v>
      </c>
      <c r="M199" s="60">
        <v>2.14</v>
      </c>
      <c r="N199" s="60">
        <v>2.2999999999999998</v>
      </c>
      <c r="O199" s="60">
        <v>2.5099999999999998</v>
      </c>
      <c r="P199" s="60">
        <v>2.73</v>
      </c>
      <c r="Q199" s="60">
        <v>2.95</v>
      </c>
      <c r="R199" s="60">
        <v>3.21</v>
      </c>
      <c r="S199" s="60">
        <v>3.48</v>
      </c>
      <c r="T199" s="60">
        <v>3.76</v>
      </c>
      <c r="U199" s="60">
        <v>4.05</v>
      </c>
      <c r="V199" s="60">
        <v>4.33</v>
      </c>
      <c r="W199" s="60">
        <v>4.57</v>
      </c>
      <c r="X199" s="60">
        <v>4.8600000000000003</v>
      </c>
      <c r="Y199" s="60">
        <v>5.08</v>
      </c>
      <c r="Z199" s="60">
        <v>5.34</v>
      </c>
      <c r="AA199" s="60">
        <v>5.25</v>
      </c>
      <c r="AB199" s="60">
        <v>5.49</v>
      </c>
      <c r="AC199" s="60">
        <v>5.98</v>
      </c>
    </row>
    <row r="200" spans="1:29" s="60" customFormat="1" x14ac:dyDescent="0.25">
      <c r="A200" s="52" t="s">
        <v>151</v>
      </c>
      <c r="B200" s="52"/>
      <c r="C200" s="52"/>
      <c r="D200" s="60">
        <v>0.47</v>
      </c>
      <c r="E200" s="60">
        <v>1.66</v>
      </c>
      <c r="F200" s="60">
        <v>1.95</v>
      </c>
      <c r="G200" s="60">
        <v>1.94</v>
      </c>
      <c r="H200" s="60">
        <v>2.3199999999999998</v>
      </c>
      <c r="I200" s="60">
        <v>3.9</v>
      </c>
      <c r="J200" s="60">
        <v>3.93</v>
      </c>
      <c r="K200" s="60">
        <v>4.2699999999999996</v>
      </c>
      <c r="L200" s="60">
        <v>5.72</v>
      </c>
      <c r="M200" s="60">
        <v>6.19</v>
      </c>
      <c r="N200" s="60">
        <v>7.94</v>
      </c>
      <c r="O200" s="60">
        <v>9.1199999999999992</v>
      </c>
      <c r="P200" s="60">
        <v>9.93</v>
      </c>
      <c r="Q200" s="60">
        <v>9.8699999999999992</v>
      </c>
      <c r="R200" s="60">
        <v>9.9</v>
      </c>
      <c r="S200" s="60">
        <v>11.04</v>
      </c>
      <c r="T200" s="60">
        <v>11.01</v>
      </c>
      <c r="U200" s="60">
        <v>11.05</v>
      </c>
      <c r="V200" s="60">
        <v>11.04</v>
      </c>
      <c r="W200" s="60">
        <v>12.33</v>
      </c>
      <c r="X200" s="60">
        <v>12.34</v>
      </c>
      <c r="Y200" s="60">
        <v>12.94</v>
      </c>
      <c r="Z200" s="60">
        <v>13.12</v>
      </c>
      <c r="AA200" s="60">
        <v>20.94</v>
      </c>
      <c r="AB200" s="60">
        <v>22.05</v>
      </c>
      <c r="AC200" s="60">
        <v>22.82</v>
      </c>
    </row>
    <row r="201" spans="1:29" s="60" customFormat="1" x14ac:dyDescent="0.25">
      <c r="A201" s="52" t="s">
        <v>152</v>
      </c>
      <c r="B201" s="52"/>
      <c r="C201" s="52"/>
      <c r="D201" s="60">
        <v>4.2699999999999996</v>
      </c>
      <c r="E201" s="60">
        <v>5.05</v>
      </c>
      <c r="F201" s="60">
        <v>5.05</v>
      </c>
      <c r="G201" s="60">
        <v>5.64</v>
      </c>
      <c r="H201" s="60">
        <v>8.74</v>
      </c>
      <c r="I201" s="60">
        <v>9.24</v>
      </c>
      <c r="J201" s="60">
        <v>10.79</v>
      </c>
      <c r="K201" s="60">
        <v>12.07</v>
      </c>
      <c r="L201" s="60">
        <v>11.92</v>
      </c>
      <c r="M201" s="60">
        <v>12.35</v>
      </c>
      <c r="N201" s="60">
        <v>12.9</v>
      </c>
      <c r="O201" s="60">
        <v>12.82</v>
      </c>
      <c r="P201" s="60">
        <v>12.97</v>
      </c>
      <c r="Q201" s="60">
        <v>12.98</v>
      </c>
      <c r="R201" s="60">
        <v>13.17</v>
      </c>
      <c r="S201" s="60">
        <v>16.309999999999999</v>
      </c>
      <c r="T201" s="60">
        <v>16.559999999999999</v>
      </c>
      <c r="U201" s="60">
        <v>16.48</v>
      </c>
      <c r="V201" s="60">
        <v>16.579999999999998</v>
      </c>
      <c r="W201" s="60">
        <v>19.45</v>
      </c>
      <c r="X201" s="60">
        <v>19.53</v>
      </c>
      <c r="Y201" s="60">
        <v>19.61</v>
      </c>
      <c r="Z201" s="60">
        <v>19.41</v>
      </c>
      <c r="AA201" s="60">
        <v>18.55</v>
      </c>
      <c r="AB201" s="60">
        <v>18.59</v>
      </c>
      <c r="AC201" s="60">
        <v>19.2</v>
      </c>
    </row>
    <row r="202" spans="1:29" s="60" customFormat="1" x14ac:dyDescent="0.25">
      <c r="A202" s="52" t="s">
        <v>153</v>
      </c>
      <c r="B202" s="52"/>
      <c r="C202" s="52"/>
      <c r="D202" s="60">
        <v>0</v>
      </c>
      <c r="E202" s="60">
        <v>0</v>
      </c>
      <c r="F202" s="60">
        <v>0</v>
      </c>
      <c r="G202" s="60">
        <v>0</v>
      </c>
      <c r="H202" s="60">
        <v>0</v>
      </c>
      <c r="I202" s="60">
        <v>0</v>
      </c>
      <c r="J202" s="60">
        <v>0</v>
      </c>
      <c r="K202" s="60">
        <v>0</v>
      </c>
      <c r="L202" s="60">
        <v>0</v>
      </c>
      <c r="M202" s="60">
        <v>0</v>
      </c>
      <c r="N202" s="60">
        <v>0</v>
      </c>
      <c r="O202" s="60">
        <v>0</v>
      </c>
      <c r="P202" s="60">
        <v>0</v>
      </c>
      <c r="Q202" s="60">
        <v>2.2599999999999998</v>
      </c>
      <c r="R202" s="60">
        <v>4.5</v>
      </c>
      <c r="S202" s="60">
        <v>4.5</v>
      </c>
      <c r="T202" s="60">
        <v>4.57</v>
      </c>
      <c r="U202" s="60">
        <v>4.55</v>
      </c>
      <c r="V202" s="60">
        <v>4.55</v>
      </c>
      <c r="W202" s="60">
        <v>4.5</v>
      </c>
      <c r="X202" s="60">
        <v>6.76</v>
      </c>
      <c r="Y202" s="60">
        <v>9.02</v>
      </c>
      <c r="Z202" s="60">
        <v>11.18</v>
      </c>
      <c r="AA202" s="60">
        <v>10.95</v>
      </c>
      <c r="AB202" s="60">
        <v>11</v>
      </c>
      <c r="AC202" s="60">
        <v>11.14</v>
      </c>
    </row>
    <row r="203" spans="1:29" s="60" customFormat="1" x14ac:dyDescent="0.25">
      <c r="A203" s="52" t="s">
        <v>154</v>
      </c>
      <c r="B203" s="52"/>
      <c r="C203" s="52"/>
      <c r="D203" s="60">
        <v>0</v>
      </c>
      <c r="E203" s="60">
        <v>0</v>
      </c>
      <c r="F203" s="60">
        <v>0</v>
      </c>
      <c r="G203" s="60">
        <v>0</v>
      </c>
      <c r="H203" s="60">
        <v>0</v>
      </c>
      <c r="I203" s="60">
        <v>0</v>
      </c>
      <c r="J203" s="60">
        <v>0</v>
      </c>
      <c r="K203" s="60">
        <v>0</v>
      </c>
      <c r="L203" s="60">
        <v>0</v>
      </c>
      <c r="M203" s="60">
        <v>0</v>
      </c>
      <c r="N203" s="60">
        <v>0</v>
      </c>
      <c r="O203" s="60">
        <v>0</v>
      </c>
      <c r="P203" s="60">
        <v>0</v>
      </c>
      <c r="Q203" s="60">
        <v>0</v>
      </c>
      <c r="R203" s="60">
        <v>0</v>
      </c>
      <c r="S203" s="60">
        <v>0</v>
      </c>
      <c r="T203" s="60">
        <v>0</v>
      </c>
      <c r="U203" s="60">
        <v>0</v>
      </c>
      <c r="V203" s="60">
        <v>0</v>
      </c>
      <c r="W203" s="60">
        <v>0</v>
      </c>
      <c r="X203" s="60">
        <v>0</v>
      </c>
      <c r="Y203" s="60">
        <v>0</v>
      </c>
      <c r="Z203" s="60">
        <v>0</v>
      </c>
      <c r="AA203" s="60">
        <v>0</v>
      </c>
      <c r="AB203" s="60">
        <v>0</v>
      </c>
      <c r="AC203" s="60">
        <v>0</v>
      </c>
    </row>
    <row r="204" spans="1:29" s="60" customFormat="1" x14ac:dyDescent="0.25">
      <c r="A204" s="52" t="s">
        <v>155</v>
      </c>
      <c r="B204" s="52"/>
      <c r="C204" s="52"/>
      <c r="D204" s="60">
        <v>0</v>
      </c>
      <c r="E204" s="60">
        <v>0</v>
      </c>
      <c r="F204" s="60">
        <v>0</v>
      </c>
      <c r="G204" s="60">
        <v>0</v>
      </c>
      <c r="H204" s="60">
        <v>0</v>
      </c>
      <c r="I204" s="60">
        <v>0</v>
      </c>
      <c r="J204" s="60">
        <v>0</v>
      </c>
      <c r="K204" s="60">
        <v>0</v>
      </c>
      <c r="L204" s="60">
        <v>0</v>
      </c>
      <c r="M204" s="60">
        <v>0</v>
      </c>
      <c r="N204" s="60">
        <v>0</v>
      </c>
      <c r="O204" s="60">
        <v>0</v>
      </c>
      <c r="P204" s="60">
        <v>0</v>
      </c>
      <c r="Q204" s="60">
        <v>0</v>
      </c>
      <c r="R204" s="60">
        <v>0</v>
      </c>
      <c r="S204" s="60">
        <v>0</v>
      </c>
      <c r="T204" s="60">
        <v>0</v>
      </c>
      <c r="U204" s="60">
        <v>0</v>
      </c>
      <c r="V204" s="60">
        <v>0</v>
      </c>
      <c r="W204" s="60">
        <v>0</v>
      </c>
      <c r="X204" s="60">
        <v>0</v>
      </c>
      <c r="Y204" s="60">
        <v>0</v>
      </c>
      <c r="Z204" s="60">
        <v>0</v>
      </c>
      <c r="AA204" s="60">
        <v>0</v>
      </c>
      <c r="AB204" s="60">
        <v>0</v>
      </c>
      <c r="AC204" s="60">
        <v>0</v>
      </c>
    </row>
    <row r="205" spans="1:29" s="60" customFormat="1" x14ac:dyDescent="0.25">
      <c r="A205" s="52" t="s">
        <v>156</v>
      </c>
      <c r="B205" s="52"/>
      <c r="C205" s="52"/>
      <c r="D205" s="60">
        <v>0</v>
      </c>
      <c r="E205" s="60">
        <v>0</v>
      </c>
      <c r="F205" s="60">
        <v>0</v>
      </c>
      <c r="G205" s="60">
        <v>0</v>
      </c>
      <c r="H205" s="60">
        <v>0</v>
      </c>
      <c r="I205" s="60">
        <v>0</v>
      </c>
      <c r="J205" s="60">
        <v>0</v>
      </c>
      <c r="K205" s="60">
        <v>0</v>
      </c>
      <c r="L205" s="60">
        <v>0</v>
      </c>
      <c r="M205" s="60">
        <v>0</v>
      </c>
      <c r="N205" s="60">
        <v>0</v>
      </c>
      <c r="O205" s="60">
        <v>0</v>
      </c>
      <c r="P205" s="60">
        <v>0</v>
      </c>
      <c r="Q205" s="60">
        <v>0</v>
      </c>
      <c r="R205" s="60">
        <v>0</v>
      </c>
      <c r="S205" s="60">
        <v>0</v>
      </c>
      <c r="T205" s="60">
        <v>0</v>
      </c>
      <c r="U205" s="60">
        <v>0</v>
      </c>
      <c r="V205" s="60">
        <v>0</v>
      </c>
      <c r="W205" s="60">
        <v>0</v>
      </c>
      <c r="X205" s="60">
        <v>0</v>
      </c>
      <c r="Y205" s="60">
        <v>0</v>
      </c>
      <c r="Z205" s="60">
        <v>0</v>
      </c>
      <c r="AA205" s="60">
        <v>0</v>
      </c>
      <c r="AB205" s="60">
        <v>0</v>
      </c>
      <c r="AC205" s="60">
        <v>0</v>
      </c>
    </row>
    <row r="206" spans="1:29" s="60" customFormat="1" x14ac:dyDescent="0.25">
      <c r="A206" s="52" t="s">
        <v>157</v>
      </c>
      <c r="B206" s="52"/>
      <c r="C206" s="52"/>
      <c r="D206" s="60">
        <v>24.99</v>
      </c>
      <c r="E206" s="60">
        <v>25.03</v>
      </c>
      <c r="F206" s="60">
        <v>24.69</v>
      </c>
      <c r="G206" s="60">
        <v>25.97</v>
      </c>
      <c r="H206" s="60">
        <v>24.39</v>
      </c>
      <c r="I206" s="60">
        <v>24.56</v>
      </c>
      <c r="J206" s="60">
        <v>24.94</v>
      </c>
      <c r="K206" s="60">
        <v>24.6</v>
      </c>
      <c r="L206" s="60">
        <v>24.4</v>
      </c>
      <c r="M206" s="60">
        <v>24.2</v>
      </c>
      <c r="N206" s="60">
        <v>25.21</v>
      </c>
      <c r="O206" s="60">
        <v>25.12</v>
      </c>
      <c r="P206" s="60">
        <v>25.28</v>
      </c>
      <c r="Q206" s="60">
        <v>25.07</v>
      </c>
      <c r="R206" s="60">
        <v>24.95</v>
      </c>
      <c r="S206" s="60">
        <v>24.5</v>
      </c>
      <c r="T206" s="60">
        <v>24.64</v>
      </c>
      <c r="U206" s="60">
        <v>24.09</v>
      </c>
      <c r="V206" s="60">
        <v>25.24</v>
      </c>
      <c r="W206" s="60">
        <v>24.25</v>
      </c>
      <c r="X206" s="60">
        <v>23.6</v>
      </c>
      <c r="Y206" s="60">
        <v>23.75</v>
      </c>
      <c r="Z206" s="60">
        <v>23.5</v>
      </c>
      <c r="AA206" s="60">
        <v>19.940000000000001</v>
      </c>
      <c r="AB206" s="60">
        <v>21.67</v>
      </c>
      <c r="AC206" s="60">
        <v>22.49</v>
      </c>
    </row>
    <row r="207" spans="1:29" s="60" customFormat="1" x14ac:dyDescent="0.25">
      <c r="A207" s="52" t="s">
        <v>158</v>
      </c>
      <c r="B207" s="52"/>
      <c r="C207" s="52"/>
      <c r="D207" s="60">
        <v>1.46</v>
      </c>
      <c r="E207" s="60">
        <v>1.52</v>
      </c>
      <c r="F207" s="60">
        <v>2.83</v>
      </c>
      <c r="G207" s="60">
        <v>2.2599999999999998</v>
      </c>
      <c r="H207" s="60">
        <v>1.7</v>
      </c>
      <c r="I207" s="60">
        <v>1.64</v>
      </c>
      <c r="J207" s="60">
        <v>1.41</v>
      </c>
      <c r="K207" s="60">
        <v>1.2</v>
      </c>
      <c r="L207" s="60">
        <v>1.27</v>
      </c>
      <c r="M207" s="60">
        <v>1.7</v>
      </c>
      <c r="N207" s="60">
        <v>0.75</v>
      </c>
      <c r="O207" s="60">
        <v>0.46</v>
      </c>
      <c r="P207" s="60">
        <v>0.65</v>
      </c>
      <c r="Q207" s="60">
        <v>0.55000000000000004</v>
      </c>
      <c r="R207" s="60">
        <v>0.47</v>
      </c>
      <c r="S207" s="60">
        <v>0.16</v>
      </c>
      <c r="T207" s="60">
        <v>0.18</v>
      </c>
      <c r="U207" s="60">
        <v>0.22</v>
      </c>
      <c r="V207" s="60">
        <v>0.31</v>
      </c>
      <c r="W207" s="60">
        <v>0.2</v>
      </c>
      <c r="X207" s="60">
        <v>0.14000000000000001</v>
      </c>
      <c r="Y207" s="60">
        <v>0.1</v>
      </c>
      <c r="Z207" s="60">
        <v>0.13</v>
      </c>
      <c r="AA207" s="60">
        <v>0.13</v>
      </c>
      <c r="AB207" s="60">
        <v>0.2</v>
      </c>
      <c r="AC207" s="60">
        <v>0.17</v>
      </c>
    </row>
    <row r="208" spans="1:29" s="60" customFormat="1" x14ac:dyDescent="0.25">
      <c r="A208" s="52" t="s">
        <v>159</v>
      </c>
      <c r="B208" s="52"/>
      <c r="C208" s="52"/>
      <c r="D208" s="60">
        <v>10.46</v>
      </c>
      <c r="E208" s="60">
        <v>10.46</v>
      </c>
      <c r="F208" s="60">
        <v>10.72</v>
      </c>
      <c r="G208" s="60">
        <v>10.72</v>
      </c>
      <c r="H208" s="60">
        <v>10.72</v>
      </c>
      <c r="I208" s="60">
        <v>10.72</v>
      </c>
      <c r="J208" s="60">
        <v>10.19</v>
      </c>
      <c r="K208" s="60">
        <v>10.19</v>
      </c>
      <c r="L208" s="60">
        <v>10.19</v>
      </c>
      <c r="M208" s="60">
        <v>10.19</v>
      </c>
      <c r="N208" s="60">
        <v>12.15</v>
      </c>
      <c r="O208" s="60">
        <v>12.15</v>
      </c>
      <c r="P208" s="60">
        <v>12.15</v>
      </c>
      <c r="Q208" s="60">
        <v>12.15</v>
      </c>
      <c r="R208" s="60">
        <v>12.15</v>
      </c>
      <c r="S208" s="60">
        <v>12.95</v>
      </c>
      <c r="T208" s="60">
        <v>13.53</v>
      </c>
      <c r="U208" s="60">
        <v>16.28</v>
      </c>
      <c r="V208" s="60">
        <v>17.05</v>
      </c>
      <c r="W208" s="60">
        <v>17.850000000000001</v>
      </c>
      <c r="X208" s="60">
        <v>17.850000000000001</v>
      </c>
      <c r="Y208" s="60">
        <v>18.920000000000002</v>
      </c>
      <c r="Z208" s="60">
        <v>19.04</v>
      </c>
      <c r="AA208" s="60">
        <v>19.04</v>
      </c>
      <c r="AB208" s="60">
        <v>19.04</v>
      </c>
      <c r="AC208" s="60">
        <v>19.04</v>
      </c>
    </row>
    <row r="209" spans="29:29" s="56" customFormat="1" x14ac:dyDescent="0.25">
      <c r="AC209" s="60">
        <f>SUM(AC199:AC208)</f>
        <v>100.84</v>
      </c>
    </row>
    <row r="210" spans="29:29" s="5" customFormat="1" x14ac:dyDescent="0.25"/>
    <row r="212" spans="29:29" x14ac:dyDescent="0.25">
      <c r="AC212" s="49"/>
    </row>
    <row r="213" spans="29:29" x14ac:dyDescent="0.25">
      <c r="AC213" s="10"/>
    </row>
    <row r="214" spans="29:29" x14ac:dyDescent="0.25">
      <c r="AC214" s="10"/>
    </row>
    <row r="230" spans="1:1" s="60" customFormat="1" x14ac:dyDescent="0.25">
      <c r="A230" s="52"/>
    </row>
    <row r="231" spans="1:1" s="60" customFormat="1" x14ac:dyDescent="0.25">
      <c r="A231" s="52"/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904EAB-EF1F-40DF-B860-3F7664F6A67E}">
  <sheetPr codeName="Sheet11"/>
  <dimension ref="A1:AQ232"/>
  <sheetViews>
    <sheetView zoomScaleNormal="100" workbookViewId="0">
      <pane xSplit="1" topLeftCell="B1" activePane="topRight" state="frozen"/>
      <selection activeCell="A27" sqref="A27"/>
      <selection pane="topRight" activeCell="AC13" sqref="AC7:AC13"/>
    </sheetView>
  </sheetViews>
  <sheetFormatPr defaultRowHeight="15" x14ac:dyDescent="0.25"/>
  <cols>
    <col min="1" max="1" width="27.28515625" customWidth="1"/>
    <col min="2" max="39" width="10.28515625" bestFit="1" customWidth="1"/>
  </cols>
  <sheetData>
    <row r="1" spans="1:39" ht="18.75" x14ac:dyDescent="0.3">
      <c r="A1" s="51" t="s">
        <v>5</v>
      </c>
    </row>
    <row r="2" spans="1:39" x14ac:dyDescent="0.25">
      <c r="B2" s="3"/>
    </row>
    <row r="3" spans="1:39" x14ac:dyDescent="0.25">
      <c r="A3" s="48" t="s">
        <v>11</v>
      </c>
      <c r="B3" s="3"/>
    </row>
    <row r="4" spans="1:39" x14ac:dyDescent="0.25">
      <c r="A4" t="s">
        <v>98</v>
      </c>
      <c r="B4" t="s">
        <v>6</v>
      </c>
    </row>
    <row r="5" spans="1:39" x14ac:dyDescent="0.25">
      <c r="A5" t="s">
        <v>99</v>
      </c>
      <c r="B5" t="s">
        <v>100</v>
      </c>
    </row>
    <row r="6" spans="1:39" x14ac:dyDescent="0.25">
      <c r="A6" s="1" t="s">
        <v>101</v>
      </c>
      <c r="B6" s="1">
        <v>2023</v>
      </c>
      <c r="C6" s="1">
        <v>2024</v>
      </c>
      <c r="D6" s="1">
        <v>2025</v>
      </c>
      <c r="E6" s="1">
        <v>2026</v>
      </c>
      <c r="F6" s="1">
        <v>2027</v>
      </c>
      <c r="G6" s="1">
        <v>2028</v>
      </c>
      <c r="H6" s="1">
        <v>2029</v>
      </c>
      <c r="I6" s="1">
        <v>2030</v>
      </c>
      <c r="J6" s="1">
        <v>2031</v>
      </c>
      <c r="K6" s="1">
        <v>2032</v>
      </c>
      <c r="L6" s="1">
        <v>2033</v>
      </c>
      <c r="M6" s="1">
        <v>2034</v>
      </c>
      <c r="N6" s="1">
        <v>2035</v>
      </c>
      <c r="O6" s="1">
        <v>2036</v>
      </c>
      <c r="P6" s="1">
        <v>2037</v>
      </c>
      <c r="Q6" s="1">
        <v>2038</v>
      </c>
      <c r="R6" s="1">
        <v>2039</v>
      </c>
      <c r="S6" s="1">
        <v>2040</v>
      </c>
      <c r="T6" s="1">
        <v>2041</v>
      </c>
      <c r="U6" s="1">
        <v>2042</v>
      </c>
      <c r="V6" s="1">
        <v>2043</v>
      </c>
      <c r="W6" s="1">
        <v>2044</v>
      </c>
      <c r="X6" s="1">
        <v>2045</v>
      </c>
      <c r="Y6" s="1">
        <v>2046</v>
      </c>
      <c r="Z6" s="1">
        <v>2047</v>
      </c>
      <c r="AA6" s="1">
        <v>2048</v>
      </c>
      <c r="AB6" s="1">
        <v>2049</v>
      </c>
      <c r="AC6" s="1">
        <v>2050</v>
      </c>
      <c r="AD6" s="1">
        <v>2051</v>
      </c>
      <c r="AE6" s="1">
        <v>2052</v>
      </c>
      <c r="AF6" s="1">
        <v>2053</v>
      </c>
      <c r="AG6" s="1">
        <v>2054</v>
      </c>
      <c r="AH6" s="1">
        <v>2055</v>
      </c>
      <c r="AI6" s="1">
        <v>2056</v>
      </c>
      <c r="AJ6" s="1">
        <v>2057</v>
      </c>
      <c r="AK6" s="1">
        <v>2058</v>
      </c>
      <c r="AL6" s="1">
        <v>2059</v>
      </c>
      <c r="AM6" s="1">
        <v>2060</v>
      </c>
    </row>
    <row r="7" spans="1:39" s="49" customFormat="1" x14ac:dyDescent="0.25">
      <c r="A7" s="49" t="s">
        <v>102</v>
      </c>
      <c r="B7" s="50">
        <v>35.077854013073861</v>
      </c>
      <c r="C7" s="50">
        <v>33.087743244666868</v>
      </c>
      <c r="D7" s="93">
        <v>34.329065463898985</v>
      </c>
      <c r="E7" s="50">
        <v>34.362979184390646</v>
      </c>
      <c r="F7" s="50">
        <v>26.607002391650532</v>
      </c>
      <c r="G7" s="50">
        <v>26.625120297072375</v>
      </c>
      <c r="H7" s="50">
        <v>26.543289084832303</v>
      </c>
      <c r="I7" s="50">
        <v>26.430669428546079</v>
      </c>
      <c r="J7" s="50">
        <v>26.317675682693991</v>
      </c>
      <c r="K7" s="50">
        <v>26.160157665925873</v>
      </c>
      <c r="L7" s="50">
        <v>25.929024274562995</v>
      </c>
      <c r="M7" s="50">
        <v>25.589464656196732</v>
      </c>
      <c r="N7" s="50">
        <v>25.11112545304173</v>
      </c>
      <c r="O7" s="50">
        <v>24.464173259435476</v>
      </c>
      <c r="P7" s="50">
        <v>23.649755077507336</v>
      </c>
      <c r="Q7" s="50">
        <v>22.651761057613374</v>
      </c>
      <c r="R7" s="50">
        <v>21.482820276587979</v>
      </c>
      <c r="S7" s="50">
        <v>20.197340258527955</v>
      </c>
      <c r="T7" s="50">
        <v>18.814565957701404</v>
      </c>
      <c r="U7" s="50">
        <v>17.410344425340952</v>
      </c>
      <c r="V7" s="50">
        <v>16.057082320095279</v>
      </c>
      <c r="W7" s="50">
        <v>14.820353450027868</v>
      </c>
      <c r="X7" s="50">
        <v>13.733844280352942</v>
      </c>
      <c r="Y7" s="50">
        <v>12.819413451555876</v>
      </c>
      <c r="Z7" s="50">
        <v>12.063845082787374</v>
      </c>
      <c r="AA7" s="50">
        <v>11.455889744634908</v>
      </c>
      <c r="AB7" s="50">
        <v>10.979714767949137</v>
      </c>
      <c r="AC7" s="93">
        <v>10.612278873902556</v>
      </c>
      <c r="AD7" s="50">
        <v>10.33347511607866</v>
      </c>
      <c r="AE7" s="50">
        <v>10.123245565559028</v>
      </c>
      <c r="AF7" s="50">
        <v>9.9658789239883774</v>
      </c>
      <c r="AG7" s="50">
        <v>9.8487017871718212</v>
      </c>
      <c r="AH7" s="50">
        <v>9.7617653060678471</v>
      </c>
      <c r="AI7" s="50">
        <v>9.6974111660038442</v>
      </c>
      <c r="AJ7" s="50">
        <v>9.6498277457964576</v>
      </c>
      <c r="AK7" s="50">
        <v>9.6146503286603036</v>
      </c>
      <c r="AL7" s="50">
        <v>9.5886255993811229</v>
      </c>
      <c r="AM7" s="50">
        <v>9.5693419221672933</v>
      </c>
    </row>
    <row r="8" spans="1:39" s="49" customFormat="1" x14ac:dyDescent="0.25">
      <c r="A8" s="49" t="s">
        <v>103</v>
      </c>
      <c r="B8" s="50">
        <v>104.51571775977392</v>
      </c>
      <c r="C8" s="50">
        <v>80.661378093008238</v>
      </c>
      <c r="D8" s="93">
        <v>81.791702000591144</v>
      </c>
      <c r="E8" s="50">
        <v>75.434732189883562</v>
      </c>
      <c r="F8" s="50">
        <v>45.434276900582347</v>
      </c>
      <c r="G8" s="50">
        <v>45.72149291660719</v>
      </c>
      <c r="H8" s="50">
        <v>45.667184075792434</v>
      </c>
      <c r="I8" s="50">
        <v>45.415821870371531</v>
      </c>
      <c r="J8" s="50">
        <v>44.90460983166642</v>
      </c>
      <c r="K8" s="50">
        <v>43.947939746084444</v>
      </c>
      <c r="L8" s="50">
        <v>42.33954010527102</v>
      </c>
      <c r="M8" s="50">
        <v>39.866224961759663</v>
      </c>
      <c r="N8" s="50">
        <v>36.417736794881364</v>
      </c>
      <c r="O8" s="50">
        <v>32.075028911597798</v>
      </c>
      <c r="P8" s="50">
        <v>27.198285104510369</v>
      </c>
      <c r="Q8" s="50">
        <v>22.266861756016556</v>
      </c>
      <c r="R8" s="50">
        <v>17.724238472989573</v>
      </c>
      <c r="S8" s="50">
        <v>13.862510395839639</v>
      </c>
      <c r="T8" s="50">
        <v>10.768195913384202</v>
      </c>
      <c r="U8" s="50">
        <v>8.4182538011329413</v>
      </c>
      <c r="V8" s="50">
        <v>6.7063630239839389</v>
      </c>
      <c r="W8" s="50">
        <v>5.4987261122525863</v>
      </c>
      <c r="X8" s="50">
        <v>4.6646681518577084</v>
      </c>
      <c r="Y8" s="50">
        <v>4.0949255712294548</v>
      </c>
      <c r="Z8" s="50">
        <v>3.7101000598803977</v>
      </c>
      <c r="AA8" s="50">
        <v>3.4514871507841955</v>
      </c>
      <c r="AB8" s="50">
        <v>3.2780457480242688</v>
      </c>
      <c r="AC8" s="93">
        <v>3.1614452209614159</v>
      </c>
      <c r="AD8" s="50">
        <v>3.083055724783029</v>
      </c>
      <c r="AE8" s="50">
        <v>3.0299272149424192</v>
      </c>
      <c r="AF8" s="50">
        <v>2.9937134129376233</v>
      </c>
      <c r="AG8" s="50">
        <v>2.968953431218484</v>
      </c>
      <c r="AH8" s="50">
        <v>2.9521068117137861</v>
      </c>
      <c r="AI8" s="50">
        <v>2.9408986394101553</v>
      </c>
      <c r="AJ8" s="50">
        <v>2.9338744618934558</v>
      </c>
      <c r="AK8" s="50">
        <v>2.9300975579902464</v>
      </c>
      <c r="AL8" s="50">
        <v>2.9289453399958885</v>
      </c>
      <c r="AM8" s="50">
        <v>2.9299772547546663</v>
      </c>
    </row>
    <row r="9" spans="1:39" s="49" customFormat="1" x14ac:dyDescent="0.25">
      <c r="A9" s="49" t="s">
        <v>104</v>
      </c>
      <c r="B9" s="50">
        <v>7.8128853369990399</v>
      </c>
      <c r="C9" s="50">
        <v>7.8825522239057575</v>
      </c>
      <c r="D9" s="93">
        <v>8.0221553597904727</v>
      </c>
      <c r="E9" s="50">
        <v>8.1178922460503156</v>
      </c>
      <c r="F9" s="50">
        <v>8.2131402077781228</v>
      </c>
      <c r="G9" s="50">
        <v>8.3082564757870134</v>
      </c>
      <c r="H9" s="50">
        <v>8.404525261523597</v>
      </c>
      <c r="I9" s="50">
        <v>8.501006185313047</v>
      </c>
      <c r="J9" s="50">
        <v>8.5955339362870724</v>
      </c>
      <c r="K9" s="50">
        <v>8.6886596846546578</v>
      </c>
      <c r="L9" s="50">
        <v>8.7788503337585464</v>
      </c>
      <c r="M9" s="50">
        <v>8.8649388280113683</v>
      </c>
      <c r="N9" s="50">
        <v>8.9514238785032862</v>
      </c>
      <c r="O9" s="50">
        <v>9.0391366324141789</v>
      </c>
      <c r="P9" s="50">
        <v>9.1224203229022258</v>
      </c>
      <c r="Q9" s="50">
        <v>9.2048341968749057</v>
      </c>
      <c r="R9" s="50">
        <v>9.2877474661157873</v>
      </c>
      <c r="S9" s="50">
        <v>9.3703570985293982</v>
      </c>
      <c r="T9" s="50">
        <v>9.4550676319366644</v>
      </c>
      <c r="U9" s="50">
        <v>9.5425307875670047</v>
      </c>
      <c r="V9" s="50">
        <v>9.6338595771567963</v>
      </c>
      <c r="W9" s="50">
        <v>9.7251989990240322</v>
      </c>
      <c r="X9" s="50">
        <v>9.8153494881408623</v>
      </c>
      <c r="Y9" s="50">
        <v>9.887143547761168</v>
      </c>
      <c r="Z9" s="50">
        <v>9.9669667941649962</v>
      </c>
      <c r="AA9" s="50">
        <v>10.057339810611357</v>
      </c>
      <c r="AB9" s="50">
        <v>10.161617897826892</v>
      </c>
      <c r="AC9" s="93">
        <v>10.273449094765363</v>
      </c>
      <c r="AD9" s="50">
        <v>10.399238312192793</v>
      </c>
      <c r="AE9" s="50">
        <v>10.534035706885286</v>
      </c>
      <c r="AF9" s="50">
        <v>10.675069078894195</v>
      </c>
      <c r="AG9" s="50">
        <v>10.819867457561974</v>
      </c>
      <c r="AH9" s="50">
        <v>10.966655020840069</v>
      </c>
      <c r="AI9" s="50">
        <v>11.11430574663917</v>
      </c>
      <c r="AJ9" s="50">
        <v>11.262234284415076</v>
      </c>
      <c r="AK9" s="50">
        <v>11.410165409127018</v>
      </c>
      <c r="AL9" s="50">
        <v>11.558057669779895</v>
      </c>
      <c r="AM9" s="50">
        <v>11.705984764720206</v>
      </c>
    </row>
    <row r="10" spans="1:39" s="49" customFormat="1" x14ac:dyDescent="0.25">
      <c r="A10" s="49" t="s">
        <v>105</v>
      </c>
      <c r="B10" s="50">
        <v>30.810859577339347</v>
      </c>
      <c r="C10" s="50">
        <v>31.373905708816512</v>
      </c>
      <c r="D10" s="93">
        <v>32.154467242004088</v>
      </c>
      <c r="E10" s="50">
        <v>32.453589640341775</v>
      </c>
      <c r="F10" s="50">
        <v>32.735927443327931</v>
      </c>
      <c r="G10" s="50">
        <v>33.007007031763095</v>
      </c>
      <c r="H10" s="50">
        <v>33.295962895844269</v>
      </c>
      <c r="I10" s="50">
        <v>33.616317136915576</v>
      </c>
      <c r="J10" s="50">
        <v>34.001681272960958</v>
      </c>
      <c r="K10" s="50">
        <v>34.508023939318932</v>
      </c>
      <c r="L10" s="50">
        <v>35.194030928512845</v>
      </c>
      <c r="M10" s="50">
        <v>36.119860870599915</v>
      </c>
      <c r="N10" s="50">
        <v>37.358923198666929</v>
      </c>
      <c r="O10" s="50">
        <v>38.968354932562043</v>
      </c>
      <c r="P10" s="50">
        <v>40.882679747882001</v>
      </c>
      <c r="Q10" s="50">
        <v>43.020146499349281</v>
      </c>
      <c r="R10" s="50">
        <v>45.234619608806966</v>
      </c>
      <c r="S10" s="50">
        <v>47.378814774006315</v>
      </c>
      <c r="T10" s="50">
        <v>49.327174301060012</v>
      </c>
      <c r="U10" s="50">
        <v>51.031714615356783</v>
      </c>
      <c r="V10" s="50">
        <v>52.499379458400007</v>
      </c>
      <c r="W10" s="50">
        <v>53.71341222414879</v>
      </c>
      <c r="X10" s="50">
        <v>54.732117276749278</v>
      </c>
      <c r="Y10" s="50">
        <v>55.609354884074882</v>
      </c>
      <c r="Z10" s="50">
        <v>56.380189279196529</v>
      </c>
      <c r="AA10" s="50">
        <v>57.070222234076063</v>
      </c>
      <c r="AB10" s="50">
        <v>57.714973515524434</v>
      </c>
      <c r="AC10" s="93">
        <v>58.287277466942044</v>
      </c>
      <c r="AD10" s="50">
        <v>58.852051947994234</v>
      </c>
      <c r="AE10" s="50">
        <v>59.392701613074799</v>
      </c>
      <c r="AF10" s="50">
        <v>59.914936614697254</v>
      </c>
      <c r="AG10" s="50">
        <v>60.422902790281476</v>
      </c>
      <c r="AH10" s="50">
        <v>60.920105834583048</v>
      </c>
      <c r="AI10" s="50">
        <v>61.409635306755163</v>
      </c>
      <c r="AJ10" s="50">
        <v>61.894302342613898</v>
      </c>
      <c r="AK10" s="50">
        <v>62.376498946304544</v>
      </c>
      <c r="AL10" s="50">
        <v>62.858317106502426</v>
      </c>
      <c r="AM10" s="50">
        <v>63.341518861925245</v>
      </c>
    </row>
    <row r="11" spans="1:39" s="49" customFormat="1" x14ac:dyDescent="0.25">
      <c r="A11" s="49" t="s">
        <v>106</v>
      </c>
      <c r="B11" s="50">
        <v>139.39848347148993</v>
      </c>
      <c r="C11" s="50">
        <v>139.19996858015747</v>
      </c>
      <c r="D11" s="93">
        <v>143.62055247346754</v>
      </c>
      <c r="E11" s="50">
        <v>146.03064136733332</v>
      </c>
      <c r="F11" s="50">
        <v>149.3523895465562</v>
      </c>
      <c r="G11" s="50">
        <v>152.11051407574698</v>
      </c>
      <c r="H11" s="50">
        <v>156.38080319973895</v>
      </c>
      <c r="I11" s="50">
        <v>162.65723927361122</v>
      </c>
      <c r="J11" s="50">
        <v>166.34340880413822</v>
      </c>
      <c r="K11" s="50">
        <v>171.48555602030893</v>
      </c>
      <c r="L11" s="50">
        <v>175.96098240006162</v>
      </c>
      <c r="M11" s="50">
        <v>180.96197046101801</v>
      </c>
      <c r="N11" s="50">
        <v>189.44149718962888</v>
      </c>
      <c r="O11" s="50">
        <v>194.38586849689597</v>
      </c>
      <c r="P11" s="50">
        <v>199.66364984883967</v>
      </c>
      <c r="Q11" s="50">
        <v>206.17176371527128</v>
      </c>
      <c r="R11" s="50">
        <v>211.53646646890707</v>
      </c>
      <c r="S11" s="50">
        <v>216.81113427659287</v>
      </c>
      <c r="T11" s="50">
        <v>222.99598819518224</v>
      </c>
      <c r="U11" s="50">
        <v>227.88426131751498</v>
      </c>
      <c r="V11" s="50">
        <v>233.67918053118942</v>
      </c>
      <c r="W11" s="50">
        <v>238.13966963760885</v>
      </c>
      <c r="X11" s="50">
        <v>243.51903869074869</v>
      </c>
      <c r="Y11" s="50">
        <v>247.27895939943335</v>
      </c>
      <c r="Z11" s="50">
        <v>251.93312070502219</v>
      </c>
      <c r="AA11" s="50">
        <v>255.29220850148391</v>
      </c>
      <c r="AB11" s="50">
        <v>258.47167214681377</v>
      </c>
      <c r="AC11" s="93">
        <v>262.64071677147064</v>
      </c>
      <c r="AD11" s="50">
        <v>266.71042683114001</v>
      </c>
      <c r="AE11" s="50">
        <v>269.60293733414187</v>
      </c>
      <c r="AF11" s="50">
        <v>273.54679772643539</v>
      </c>
      <c r="AG11" s="50">
        <v>276.35091543642199</v>
      </c>
      <c r="AH11" s="50">
        <v>280.23724736205475</v>
      </c>
      <c r="AI11" s="50">
        <v>283.00876546699709</v>
      </c>
      <c r="AJ11" s="50">
        <v>286.88411409082397</v>
      </c>
      <c r="AK11" s="50">
        <v>290.76664698211528</v>
      </c>
      <c r="AL11" s="50">
        <v>293.56034842354035</v>
      </c>
      <c r="AM11" s="50">
        <v>297.47940754200783</v>
      </c>
    </row>
    <row r="12" spans="1:39" s="49" customFormat="1" x14ac:dyDescent="0.25">
      <c r="A12" s="49" t="s">
        <v>107</v>
      </c>
      <c r="B12" s="50">
        <v>296.73214136507249</v>
      </c>
      <c r="C12" s="50">
        <v>306.80185432734442</v>
      </c>
      <c r="D12" s="93">
        <v>306.74803486369927</v>
      </c>
      <c r="E12" s="50">
        <v>308.06013073948395</v>
      </c>
      <c r="F12" s="50">
        <v>309.33618043871121</v>
      </c>
      <c r="G12" s="50">
        <v>310.53648165614527</v>
      </c>
      <c r="H12" s="50">
        <v>311.62808042721014</v>
      </c>
      <c r="I12" s="50">
        <v>312.54612651856655</v>
      </c>
      <c r="J12" s="50">
        <v>313.22979052950393</v>
      </c>
      <c r="K12" s="50">
        <v>313.57184425640622</v>
      </c>
      <c r="L12" s="50">
        <v>313.437792900766</v>
      </c>
      <c r="M12" s="50">
        <v>312.75848835510135</v>
      </c>
      <c r="N12" s="50">
        <v>311.4857391864233</v>
      </c>
      <c r="O12" s="50">
        <v>309.30650382491888</v>
      </c>
      <c r="P12" s="50">
        <v>306.44112003819123</v>
      </c>
      <c r="Q12" s="50">
        <v>302.83498337213416</v>
      </c>
      <c r="R12" s="50">
        <v>298.44551242852555</v>
      </c>
      <c r="S12" s="50">
        <v>293.27409004323999</v>
      </c>
      <c r="T12" s="50">
        <v>287.29708057535333</v>
      </c>
      <c r="U12" s="50">
        <v>280.54793601917333</v>
      </c>
      <c r="V12" s="50">
        <v>273.03098792504085</v>
      </c>
      <c r="W12" s="50">
        <v>265.0341047728009</v>
      </c>
      <c r="X12" s="50">
        <v>256.35203462306686</v>
      </c>
      <c r="Y12" s="50">
        <v>247.11880559913743</v>
      </c>
      <c r="Z12" s="50">
        <v>237.78225564987429</v>
      </c>
      <c r="AA12" s="50">
        <v>228.7124392940224</v>
      </c>
      <c r="AB12" s="50">
        <v>220.31491167651183</v>
      </c>
      <c r="AC12" s="93">
        <v>212.70196075801346</v>
      </c>
      <c r="AD12" s="50">
        <v>205.89875872127288</v>
      </c>
      <c r="AE12" s="50">
        <v>200.01148016023825</v>
      </c>
      <c r="AF12" s="50">
        <v>194.9470293340554</v>
      </c>
      <c r="AG12" s="50">
        <v>190.59006578173535</v>
      </c>
      <c r="AH12" s="50">
        <v>186.82890739846579</v>
      </c>
      <c r="AI12" s="50">
        <v>183.56766343692604</v>
      </c>
      <c r="AJ12" s="50">
        <v>180.72905784406458</v>
      </c>
      <c r="AK12" s="50">
        <v>178.25232543230641</v>
      </c>
      <c r="AL12" s="50">
        <v>176.08942198599362</v>
      </c>
      <c r="AM12" s="50">
        <v>174.20133151248945</v>
      </c>
    </row>
    <row r="13" spans="1:39" s="49" customFormat="1" x14ac:dyDescent="0.25">
      <c r="A13" s="49" t="s">
        <v>108</v>
      </c>
      <c r="B13" s="50">
        <v>0</v>
      </c>
      <c r="C13" s="50">
        <v>0</v>
      </c>
      <c r="D13" s="50">
        <v>0</v>
      </c>
      <c r="E13" s="50">
        <v>0</v>
      </c>
      <c r="F13" s="50">
        <v>0</v>
      </c>
      <c r="G13" s="50">
        <v>0</v>
      </c>
      <c r="H13" s="50">
        <v>1.9354115424224692E-2</v>
      </c>
      <c r="I13" s="50">
        <v>4.6354733683917099E-2</v>
      </c>
      <c r="J13" s="50">
        <v>8.3881476772794006E-2</v>
      </c>
      <c r="K13" s="50">
        <v>0.13568101785628808</v>
      </c>
      <c r="L13" s="50">
        <v>0.20646383381263478</v>
      </c>
      <c r="M13" s="50">
        <v>0.30263526349285325</v>
      </c>
      <c r="N13" s="50">
        <v>0.43232509094593158</v>
      </c>
      <c r="O13" s="50">
        <v>0.74363042904223353</v>
      </c>
      <c r="P13" s="50">
        <v>1.1832874204457411</v>
      </c>
      <c r="Q13" s="50">
        <v>1.8001503317404737</v>
      </c>
      <c r="R13" s="50">
        <v>2.6594165942069883</v>
      </c>
      <c r="S13" s="50">
        <v>3.8465488349573889</v>
      </c>
      <c r="T13" s="50">
        <v>5.4673196977084544</v>
      </c>
      <c r="U13" s="50">
        <v>7.6474564638164999</v>
      </c>
      <c r="V13" s="50">
        <v>10.509262795591793</v>
      </c>
      <c r="W13" s="50">
        <v>14.138503545193924</v>
      </c>
      <c r="X13" s="50">
        <v>18.538244854035739</v>
      </c>
      <c r="Y13" s="50">
        <v>23.587606121419036</v>
      </c>
      <c r="Z13" s="50">
        <v>29.031891514254678</v>
      </c>
      <c r="AA13" s="50">
        <v>34.528270115929189</v>
      </c>
      <c r="AB13" s="50">
        <v>39.736922188338866</v>
      </c>
      <c r="AC13" s="93">
        <v>44.409642836299753</v>
      </c>
      <c r="AD13" s="50">
        <v>48.178807289150356</v>
      </c>
      <c r="AE13" s="50">
        <v>51.274514746135267</v>
      </c>
      <c r="AF13" s="50">
        <v>53.777116953801283</v>
      </c>
      <c r="AG13" s="50">
        <v>55.792510489930834</v>
      </c>
      <c r="AH13" s="50">
        <v>57.42549850256809</v>
      </c>
      <c r="AI13" s="50">
        <v>58.767328873149964</v>
      </c>
      <c r="AJ13" s="50">
        <v>59.892045256965488</v>
      </c>
      <c r="AK13" s="50">
        <v>60.857225431619909</v>
      </c>
      <c r="AL13" s="50">
        <v>61.706447253597297</v>
      </c>
      <c r="AM13" s="50">
        <v>62.47211991316162</v>
      </c>
    </row>
    <row r="14" spans="1:39" x14ac:dyDescent="0.25">
      <c r="AC14" s="82"/>
    </row>
    <row r="16" spans="1:39" x14ac:dyDescent="0.25">
      <c r="AC16" s="49"/>
    </row>
    <row r="17" spans="29:29" x14ac:dyDescent="0.25">
      <c r="AC17" s="49"/>
    </row>
    <row r="18" spans="29:29" x14ac:dyDescent="0.25">
      <c r="AC18" s="49"/>
    </row>
    <row r="19" spans="29:29" x14ac:dyDescent="0.25">
      <c r="AC19" s="49"/>
    </row>
    <row r="20" spans="29:29" x14ac:dyDescent="0.25">
      <c r="AC20" s="10"/>
    </row>
    <row r="21" spans="29:29" x14ac:dyDescent="0.25">
      <c r="AC21" s="10"/>
    </row>
    <row r="33" spans="1:39" x14ac:dyDescent="0.25">
      <c r="A33" s="48" t="s">
        <v>17</v>
      </c>
      <c r="B33" s="3"/>
    </row>
    <row r="34" spans="1:39" x14ac:dyDescent="0.25">
      <c r="A34" t="s">
        <v>98</v>
      </c>
      <c r="B34" t="s">
        <v>12</v>
      </c>
    </row>
    <row r="35" spans="1:39" x14ac:dyDescent="0.25">
      <c r="A35" t="s">
        <v>99</v>
      </c>
      <c r="B35" t="s">
        <v>100</v>
      </c>
    </row>
    <row r="36" spans="1:39" x14ac:dyDescent="0.25">
      <c r="A36" s="1" t="s">
        <v>101</v>
      </c>
      <c r="B36" s="1">
        <v>2023</v>
      </c>
      <c r="C36" s="1">
        <v>2024</v>
      </c>
      <c r="D36" s="1">
        <v>2025</v>
      </c>
      <c r="E36" s="1">
        <v>2026</v>
      </c>
      <c r="F36" s="1">
        <v>2027</v>
      </c>
      <c r="G36" s="1">
        <v>2028</v>
      </c>
      <c r="H36" s="1">
        <v>2029</v>
      </c>
      <c r="I36" s="1">
        <v>2030</v>
      </c>
      <c r="J36" s="1">
        <v>2031</v>
      </c>
      <c r="K36" s="1">
        <v>2032</v>
      </c>
      <c r="L36" s="1">
        <v>2033</v>
      </c>
      <c r="M36" s="1">
        <v>2034</v>
      </c>
      <c r="N36" s="1">
        <v>2035</v>
      </c>
      <c r="O36" s="1">
        <v>2036</v>
      </c>
      <c r="P36" s="1">
        <v>2037</v>
      </c>
      <c r="Q36" s="1">
        <v>2038</v>
      </c>
      <c r="R36" s="1">
        <v>2039</v>
      </c>
      <c r="S36" s="1">
        <v>2040</v>
      </c>
      <c r="T36" s="1">
        <v>2041</v>
      </c>
      <c r="U36" s="1">
        <v>2042</v>
      </c>
      <c r="V36" s="1">
        <v>2043</v>
      </c>
      <c r="W36" s="1">
        <v>2044</v>
      </c>
      <c r="X36" s="1">
        <v>2045</v>
      </c>
      <c r="Y36" s="1">
        <v>2046</v>
      </c>
      <c r="Z36" s="1">
        <v>2047</v>
      </c>
      <c r="AA36" s="1">
        <v>2048</v>
      </c>
      <c r="AB36" s="1">
        <v>2049</v>
      </c>
      <c r="AC36" s="1">
        <v>2050</v>
      </c>
      <c r="AD36" s="1">
        <v>2051</v>
      </c>
      <c r="AE36" s="1">
        <v>2052</v>
      </c>
      <c r="AF36" s="1">
        <v>2053</v>
      </c>
      <c r="AG36" s="1">
        <v>2054</v>
      </c>
      <c r="AH36" s="1">
        <v>2055</v>
      </c>
      <c r="AI36" s="1">
        <v>2056</v>
      </c>
      <c r="AJ36" s="1">
        <v>2057</v>
      </c>
      <c r="AK36" s="1">
        <v>2058</v>
      </c>
      <c r="AL36" s="1">
        <v>2059</v>
      </c>
      <c r="AM36" s="1">
        <v>2060</v>
      </c>
    </row>
    <row r="37" spans="1:39" s="49" customFormat="1" x14ac:dyDescent="0.25">
      <c r="A37" s="49" t="s">
        <v>102</v>
      </c>
      <c r="B37" s="50">
        <v>14.866782962277608</v>
      </c>
      <c r="C37" s="50">
        <v>14.859363461616335</v>
      </c>
      <c r="D37" s="50">
        <v>15.194535495627179</v>
      </c>
      <c r="E37" s="50">
        <v>15.22431679982615</v>
      </c>
      <c r="F37" s="50">
        <v>15.237995760414176</v>
      </c>
      <c r="G37" s="50">
        <v>15.255386134018657</v>
      </c>
      <c r="H37" s="50">
        <v>15.193798233328103</v>
      </c>
      <c r="I37" s="50">
        <v>15.107909471802426</v>
      </c>
      <c r="J37" s="50">
        <v>15.021672140219643</v>
      </c>
      <c r="K37" s="50">
        <v>14.900231545401059</v>
      </c>
      <c r="L37" s="50">
        <v>14.72055040502007</v>
      </c>
      <c r="M37" s="50">
        <v>14.455061486109908</v>
      </c>
      <c r="N37" s="50">
        <v>14.079915490440971</v>
      </c>
      <c r="O37" s="50">
        <v>13.570789620864492</v>
      </c>
      <c r="P37" s="50">
        <v>12.929058140688685</v>
      </c>
      <c r="Q37" s="50">
        <v>12.142037999854354</v>
      </c>
      <c r="R37" s="50">
        <v>11.219583715792174</v>
      </c>
      <c r="S37" s="50">
        <v>10.20445647348086</v>
      </c>
      <c r="T37" s="50">
        <v>9.1117021879097138</v>
      </c>
      <c r="U37" s="50">
        <v>8.0011651826047991</v>
      </c>
      <c r="V37" s="50">
        <v>6.9300122004916656</v>
      </c>
      <c r="W37" s="50">
        <v>5.9501847599633173</v>
      </c>
      <c r="X37" s="50">
        <v>5.088553708236895</v>
      </c>
      <c r="Y37" s="50">
        <v>4.3625164680978985</v>
      </c>
      <c r="Z37" s="50">
        <v>3.7622144193972198</v>
      </c>
      <c r="AA37" s="50">
        <v>3.2788309572824561</v>
      </c>
      <c r="AB37" s="50">
        <v>2.8998692410643874</v>
      </c>
      <c r="AC37" s="50">
        <v>2.6071224114288363</v>
      </c>
      <c r="AD37" s="50">
        <v>2.3848569121175704</v>
      </c>
      <c r="AE37" s="50">
        <v>2.2170760561479264</v>
      </c>
      <c r="AF37" s="50">
        <v>2.0913168899618841</v>
      </c>
      <c r="AG37" s="50">
        <v>1.9975186811487629</v>
      </c>
      <c r="AH37" s="50">
        <v>1.9277787972370251</v>
      </c>
      <c r="AI37" s="50">
        <v>1.8760110118045434</v>
      </c>
      <c r="AJ37" s="50">
        <v>1.8375947509270378</v>
      </c>
      <c r="AK37" s="50">
        <v>1.8090585491338678</v>
      </c>
      <c r="AL37" s="50">
        <v>1.7878140513746914</v>
      </c>
      <c r="AM37" s="50">
        <v>1.7719419891121706</v>
      </c>
    </row>
    <row r="38" spans="1:39" s="49" customFormat="1" x14ac:dyDescent="0.25">
      <c r="A38" s="49" t="s">
        <v>103</v>
      </c>
      <c r="B38" s="50">
        <v>35.611627636069173</v>
      </c>
      <c r="C38" s="50">
        <v>35.720851002696378</v>
      </c>
      <c r="D38" s="50">
        <v>36.38465035238265</v>
      </c>
      <c r="E38" s="50">
        <v>36.647697519756051</v>
      </c>
      <c r="F38" s="50">
        <v>36.885143415143332</v>
      </c>
      <c r="G38" s="50">
        <v>37.124216107935567</v>
      </c>
      <c r="H38" s="50">
        <v>37.068905869983652</v>
      </c>
      <c r="I38" s="50">
        <v>36.845677740826694</v>
      </c>
      <c r="J38" s="50">
        <v>36.402855212935613</v>
      </c>
      <c r="K38" s="50">
        <v>35.582944248283887</v>
      </c>
      <c r="L38" s="50">
        <v>34.212076586749099</v>
      </c>
      <c r="M38" s="50">
        <v>32.110526534872122</v>
      </c>
      <c r="N38" s="50">
        <v>29.185124727897474</v>
      </c>
      <c r="O38" s="50">
        <v>25.501898607786696</v>
      </c>
      <c r="P38" s="50">
        <v>21.362006377748052</v>
      </c>
      <c r="Q38" s="50">
        <v>17.169531469715643</v>
      </c>
      <c r="R38" s="50">
        <v>13.302883375660972</v>
      </c>
      <c r="S38" s="50">
        <v>10.013937426821066</v>
      </c>
      <c r="T38" s="50">
        <v>7.3777670026548368</v>
      </c>
      <c r="U38" s="50">
        <v>5.3751993767225423</v>
      </c>
      <c r="V38" s="50">
        <v>3.9158534241992227</v>
      </c>
      <c r="W38" s="50">
        <v>2.8861420176508878</v>
      </c>
      <c r="X38" s="50">
        <v>2.1754013984294023</v>
      </c>
      <c r="Y38" s="50">
        <v>1.6907258778382495</v>
      </c>
      <c r="Z38" s="50">
        <v>1.364737281381025</v>
      </c>
      <c r="AA38" s="50">
        <v>1.1473308907238591</v>
      </c>
      <c r="AB38" s="50">
        <v>1.0033578277710027</v>
      </c>
      <c r="AC38" s="93">
        <v>0.90847087016494232</v>
      </c>
      <c r="AD38" s="50">
        <v>0.8464701967784487</v>
      </c>
      <c r="AE38" s="50">
        <v>0.80623301912717515</v>
      </c>
      <c r="AF38" s="50">
        <v>0.78047471584547323</v>
      </c>
      <c r="AG38" s="50">
        <v>0.76437659611938491</v>
      </c>
      <c r="AH38" s="50">
        <v>0.75476347846275227</v>
      </c>
      <c r="AI38" s="50">
        <v>0.74954944268711721</v>
      </c>
      <c r="AJ38" s="50">
        <v>0.74736614497921605</v>
      </c>
      <c r="AK38" s="50">
        <v>0.74731428788294374</v>
      </c>
      <c r="AL38" s="50">
        <v>0.74879827654727626</v>
      </c>
      <c r="AM38" s="50">
        <v>0.7514174356280755</v>
      </c>
    </row>
    <row r="39" spans="1:39" s="49" customFormat="1" x14ac:dyDescent="0.25">
      <c r="A39" s="49" t="s">
        <v>104</v>
      </c>
      <c r="B39" s="50">
        <v>7.7884848245159253</v>
      </c>
      <c r="C39" s="50">
        <v>7.8581828305383095</v>
      </c>
      <c r="D39" s="50">
        <v>7.9971067110705896</v>
      </c>
      <c r="E39" s="50">
        <v>8.0929741395392405</v>
      </c>
      <c r="F39" s="50">
        <v>8.1883879430035638</v>
      </c>
      <c r="G39" s="50">
        <v>8.2836575760437761</v>
      </c>
      <c r="H39" s="50">
        <v>8.380101113762553</v>
      </c>
      <c r="I39" s="50">
        <v>8.4767510799155694</v>
      </c>
      <c r="J39" s="50">
        <v>8.5713606350551501</v>
      </c>
      <c r="K39" s="50">
        <v>8.6645337156228006</v>
      </c>
      <c r="L39" s="50">
        <v>8.7547543319269625</v>
      </c>
      <c r="M39" s="50">
        <v>8.8408774378575501</v>
      </c>
      <c r="N39" s="50">
        <v>8.9274035709041808</v>
      </c>
      <c r="O39" s="50">
        <v>9.0151735974913798</v>
      </c>
      <c r="P39" s="50">
        <v>9.0984957388819421</v>
      </c>
      <c r="Q39" s="50">
        <v>9.1809480708554805</v>
      </c>
      <c r="R39" s="50">
        <v>9.2639001878444081</v>
      </c>
      <c r="S39" s="50">
        <v>9.34648847701785</v>
      </c>
      <c r="T39" s="50">
        <v>9.4312210223400097</v>
      </c>
      <c r="U39" s="50">
        <v>9.5187350975285216</v>
      </c>
      <c r="V39" s="50">
        <v>9.6098352669369245</v>
      </c>
      <c r="W39" s="50">
        <v>9.7003441863481115</v>
      </c>
      <c r="X39" s="50">
        <v>9.7888000157405752</v>
      </c>
      <c r="Y39" s="50">
        <v>9.8576361906562671</v>
      </c>
      <c r="Z39" s="50">
        <v>9.9326685880344723</v>
      </c>
      <c r="AA39" s="50">
        <v>10.015755868169498</v>
      </c>
      <c r="AB39" s="50">
        <v>10.106714282980521</v>
      </c>
      <c r="AC39" s="93">
        <v>10.200807319511103</v>
      </c>
      <c r="AD39" s="50">
        <v>10.304295506366065</v>
      </c>
      <c r="AE39" s="50">
        <v>10.413394298093568</v>
      </c>
      <c r="AF39" s="50">
        <v>10.526450535931906</v>
      </c>
      <c r="AG39" s="50">
        <v>10.641987895576944</v>
      </c>
      <c r="AH39" s="50">
        <v>10.758950844252027</v>
      </c>
      <c r="AI39" s="50">
        <v>10.876669867453163</v>
      </c>
      <c r="AJ39" s="50">
        <v>10.994807238527587</v>
      </c>
      <c r="AK39" s="50">
        <v>11.113203712630845</v>
      </c>
      <c r="AL39" s="50">
        <v>11.231843943681163</v>
      </c>
      <c r="AM39" s="50">
        <v>11.350777895605896</v>
      </c>
    </row>
    <row r="40" spans="1:39" s="49" customFormat="1" x14ac:dyDescent="0.25">
      <c r="A40" s="49" t="s">
        <v>105</v>
      </c>
      <c r="B40" s="50">
        <v>26.199119780629715</v>
      </c>
      <c r="C40" s="50">
        <v>26.668831944167621</v>
      </c>
      <c r="D40" s="50">
        <v>27.297159893918369</v>
      </c>
      <c r="E40" s="50">
        <v>27.543749543223228</v>
      </c>
      <c r="F40" s="50">
        <v>27.775499886778931</v>
      </c>
      <c r="G40" s="50">
        <v>27.99785410975057</v>
      </c>
      <c r="H40" s="50">
        <v>28.233361134874322</v>
      </c>
      <c r="I40" s="50">
        <v>28.491841335256776</v>
      </c>
      <c r="J40" s="50">
        <v>28.798740009670315</v>
      </c>
      <c r="K40" s="50">
        <v>29.197126002731355</v>
      </c>
      <c r="L40" s="50">
        <v>29.731613762511312</v>
      </c>
      <c r="M40" s="50">
        <v>30.447336561684793</v>
      </c>
      <c r="N40" s="50">
        <v>31.39923032211659</v>
      </c>
      <c r="O40" s="50">
        <v>32.629035678999031</v>
      </c>
      <c r="P40" s="50">
        <v>34.079686248812187</v>
      </c>
      <c r="Q40" s="50">
        <v>35.682601029838786</v>
      </c>
      <c r="R40" s="50">
        <v>37.319770940865354</v>
      </c>
      <c r="S40" s="50">
        <v>38.875289037067326</v>
      </c>
      <c r="T40" s="50">
        <v>40.255279444828048</v>
      </c>
      <c r="U40" s="50">
        <v>41.429926272287808</v>
      </c>
      <c r="V40" s="50">
        <v>42.414134490008784</v>
      </c>
      <c r="W40" s="50">
        <v>43.220696433838349</v>
      </c>
      <c r="X40" s="50">
        <v>43.887202020187019</v>
      </c>
      <c r="Y40" s="50">
        <v>44.457078870903871</v>
      </c>
      <c r="Z40" s="50">
        <v>44.958091743034132</v>
      </c>
      <c r="AA40" s="50">
        <v>45.407822462184619</v>
      </c>
      <c r="AB40" s="50">
        <v>45.81477637595728</v>
      </c>
      <c r="AC40" s="93">
        <v>46.166487306253956</v>
      </c>
      <c r="AD40" s="50">
        <v>46.508380875168896</v>
      </c>
      <c r="AE40" s="50">
        <v>46.828178438641473</v>
      </c>
      <c r="AF40" s="50">
        <v>47.130709413662451</v>
      </c>
      <c r="AG40" s="50">
        <v>47.419926974688742</v>
      </c>
      <c r="AH40" s="50">
        <v>47.69911972769934</v>
      </c>
      <c r="AI40" s="50">
        <v>47.970972625601398</v>
      </c>
      <c r="AJ40" s="50">
        <v>48.237693135017203</v>
      </c>
      <c r="AK40" s="50">
        <v>48.50101497299687</v>
      </c>
      <c r="AL40" s="50">
        <v>48.762327744513598</v>
      </c>
      <c r="AM40" s="50">
        <v>49.022714293285162</v>
      </c>
    </row>
    <row r="41" spans="1:39" s="49" customFormat="1" x14ac:dyDescent="0.25">
      <c r="A41" s="49" t="s">
        <v>106</v>
      </c>
      <c r="B41" s="50">
        <v>134.5267836933813</v>
      </c>
      <c r="C41" s="50">
        <v>134.08369770757437</v>
      </c>
      <c r="D41" s="50">
        <v>137.4342364439311</v>
      </c>
      <c r="E41" s="50">
        <v>140.57295924264935</v>
      </c>
      <c r="F41" s="50">
        <v>143.84145506443008</v>
      </c>
      <c r="G41" s="50">
        <v>147.2492152396897</v>
      </c>
      <c r="H41" s="50">
        <v>152.22268073751169</v>
      </c>
      <c r="I41" s="50">
        <v>156.39551312193029</v>
      </c>
      <c r="J41" s="50">
        <v>160.95805619448828</v>
      </c>
      <c r="K41" s="50">
        <v>167.12993600159473</v>
      </c>
      <c r="L41" s="50">
        <v>172.84129277827464</v>
      </c>
      <c r="M41" s="50">
        <v>179.33762167221565</v>
      </c>
      <c r="N41" s="50">
        <v>186.73590358601493</v>
      </c>
      <c r="O41" s="50">
        <v>193.76041916375695</v>
      </c>
      <c r="P41" s="50">
        <v>201.35644765471702</v>
      </c>
      <c r="Q41" s="50">
        <v>210.33700978915294</v>
      </c>
      <c r="R41" s="50">
        <v>218.24722260917929</v>
      </c>
      <c r="S41" s="50">
        <v>226.08466680870819</v>
      </c>
      <c r="T41" s="50">
        <v>234.80816544456903</v>
      </c>
      <c r="U41" s="50">
        <v>242.17712820002211</v>
      </c>
      <c r="V41" s="50">
        <v>250.35497569826873</v>
      </c>
      <c r="W41" s="50">
        <v>257.06884210712565</v>
      </c>
      <c r="X41" s="50">
        <v>264.55276155658441</v>
      </c>
      <c r="Y41" s="50">
        <v>270.14819224678496</v>
      </c>
      <c r="Z41" s="50">
        <v>276.49770006732774</v>
      </c>
      <c r="AA41" s="50">
        <v>281.43745118538868</v>
      </c>
      <c r="AB41" s="50">
        <v>286.1148673699247</v>
      </c>
      <c r="AC41" s="93">
        <v>291.72475435815772</v>
      </c>
      <c r="AD41" s="50">
        <v>297.19274074874016</v>
      </c>
      <c r="AE41" s="50">
        <v>301.46451952689574</v>
      </c>
      <c r="AF41" s="50">
        <v>306.78476239459945</v>
      </c>
      <c r="AG41" s="50">
        <v>310.97428821370954</v>
      </c>
      <c r="AH41" s="50">
        <v>316.2650689934465</v>
      </c>
      <c r="AI41" s="50">
        <v>320.46733293533538</v>
      </c>
      <c r="AJ41" s="50">
        <v>325.80699253644434</v>
      </c>
      <c r="AK41" s="50">
        <v>331.19244322109859</v>
      </c>
      <c r="AL41" s="50">
        <v>335.53296258665324</v>
      </c>
      <c r="AM41" s="50">
        <v>341.04657877442219</v>
      </c>
    </row>
    <row r="42" spans="1:39" s="49" customFormat="1" x14ac:dyDescent="0.25">
      <c r="A42" s="49" t="s">
        <v>107</v>
      </c>
      <c r="B42" s="50">
        <v>96.024084300342608</v>
      </c>
      <c r="C42" s="50">
        <v>99.609445877831661</v>
      </c>
      <c r="D42" s="50">
        <v>98.766603291759594</v>
      </c>
      <c r="E42" s="50">
        <v>98.605089349188461</v>
      </c>
      <c r="F42" s="50">
        <v>98.566128257377372</v>
      </c>
      <c r="G42" s="50">
        <v>98.548017072900322</v>
      </c>
      <c r="H42" s="50">
        <v>98.530156423069741</v>
      </c>
      <c r="I42" s="50">
        <v>98.469989113245845</v>
      </c>
      <c r="J42" s="50">
        <v>98.480226895587947</v>
      </c>
      <c r="K42" s="50">
        <v>98.410822522887216</v>
      </c>
      <c r="L42" s="50">
        <v>98.203584832437301</v>
      </c>
      <c r="M42" s="50">
        <v>97.823592836705231</v>
      </c>
      <c r="N42" s="50">
        <v>97.242759346693603</v>
      </c>
      <c r="O42" s="50">
        <v>96.33913721714849</v>
      </c>
      <c r="P42" s="50">
        <v>95.173043706812336</v>
      </c>
      <c r="Q42" s="50">
        <v>93.71543165530133</v>
      </c>
      <c r="R42" s="50">
        <v>91.936051673402247</v>
      </c>
      <c r="S42" s="50">
        <v>89.860953736367151</v>
      </c>
      <c r="T42" s="50">
        <v>87.460814568630695</v>
      </c>
      <c r="U42" s="50">
        <v>84.76795768941011</v>
      </c>
      <c r="V42" s="50">
        <v>81.820053916703898</v>
      </c>
      <c r="W42" s="50">
        <v>78.730215178374607</v>
      </c>
      <c r="X42" s="50">
        <v>75.48648705901401</v>
      </c>
      <c r="Y42" s="50">
        <v>72.14415698002658</v>
      </c>
      <c r="Z42" s="50">
        <v>68.86231761070249</v>
      </c>
      <c r="AA42" s="50">
        <v>65.748261893138462</v>
      </c>
      <c r="AB42" s="50">
        <v>62.913404988476877</v>
      </c>
      <c r="AC42" s="93">
        <v>60.386338656209354</v>
      </c>
      <c r="AD42" s="50">
        <v>58.159246188377537</v>
      </c>
      <c r="AE42" s="50">
        <v>56.248056789597427</v>
      </c>
      <c r="AF42" s="50">
        <v>54.617303734898975</v>
      </c>
      <c r="AG42" s="50">
        <v>53.226064639217839</v>
      </c>
      <c r="AH42" s="50">
        <v>52.035346976035356</v>
      </c>
      <c r="AI42" s="50">
        <v>51.011572316677814</v>
      </c>
      <c r="AJ42" s="50">
        <v>50.127406204865395</v>
      </c>
      <c r="AK42" s="50">
        <v>49.361153959185884</v>
      </c>
      <c r="AL42" s="50">
        <v>48.695638657991566</v>
      </c>
      <c r="AM42" s="50">
        <v>48.117064647620872</v>
      </c>
    </row>
    <row r="43" spans="1:39" s="49" customFormat="1" x14ac:dyDescent="0.25">
      <c r="A43" s="49" t="s">
        <v>108</v>
      </c>
      <c r="B43" s="50">
        <v>0</v>
      </c>
      <c r="C43" s="50">
        <v>0</v>
      </c>
      <c r="D43" s="50">
        <v>0</v>
      </c>
      <c r="E43" s="50">
        <v>0</v>
      </c>
      <c r="F43" s="50">
        <v>0</v>
      </c>
      <c r="G43" s="50">
        <v>0</v>
      </c>
      <c r="H43" s="50">
        <v>7.7416461696898772E-3</v>
      </c>
      <c r="I43" s="50">
        <v>1.8541893473566842E-2</v>
      </c>
      <c r="J43" s="50">
        <v>3.3552590709117598E-2</v>
      </c>
      <c r="K43" s="50">
        <v>5.427240714251523E-2</v>
      </c>
      <c r="L43" s="50">
        <v>8.258553352505392E-2</v>
      </c>
      <c r="M43" s="50">
        <v>0.12105410539714127</v>
      </c>
      <c r="N43" s="50">
        <v>0.17293003637837265</v>
      </c>
      <c r="O43" s="50">
        <v>0.27946969833042207</v>
      </c>
      <c r="P43" s="50">
        <v>0.42790706434668241</v>
      </c>
      <c r="Q43" s="50">
        <v>0.63329209569542777</v>
      </c>
      <c r="R43" s="50">
        <v>0.91534412158671064</v>
      </c>
      <c r="S43" s="50">
        <v>1.299515225887409</v>
      </c>
      <c r="T43" s="50">
        <v>1.8167031115861807</v>
      </c>
      <c r="U43" s="50">
        <v>2.5034230274411748</v>
      </c>
      <c r="V43" s="50">
        <v>3.3942080389733986</v>
      </c>
      <c r="W43" s="50">
        <v>4.5121940316983666</v>
      </c>
      <c r="X43" s="50">
        <v>5.8564344860369228</v>
      </c>
      <c r="Y43" s="50">
        <v>7.3910285441769599</v>
      </c>
      <c r="Z43" s="50">
        <v>9.0426401535512628</v>
      </c>
      <c r="AA43" s="50">
        <v>10.71295007851205</v>
      </c>
      <c r="AB43" s="50">
        <v>12.303729793204768</v>
      </c>
      <c r="AC43" s="93">
        <v>13.74175950791702</v>
      </c>
      <c r="AD43" s="50">
        <v>14.9247643783442</v>
      </c>
      <c r="AE43" s="50">
        <v>15.910896689189052</v>
      </c>
      <c r="AF43" s="50">
        <v>16.720844431955236</v>
      </c>
      <c r="AG43" s="50">
        <v>17.383722343101368</v>
      </c>
      <c r="AH43" s="50">
        <v>17.929340366784722</v>
      </c>
      <c r="AI43" s="50">
        <v>18.384336925634919</v>
      </c>
      <c r="AJ43" s="50">
        <v>18.770820365357231</v>
      </c>
      <c r="AK43" s="50">
        <v>19.106335974907509</v>
      </c>
      <c r="AL43" s="50">
        <v>19.404413698995739</v>
      </c>
      <c r="AM43" s="50">
        <v>19.675292124923608</v>
      </c>
    </row>
    <row r="44" spans="1:39" x14ac:dyDescent="0.25">
      <c r="AC44" s="49">
        <f>SUM(AC37:AC43)</f>
        <v>425.73574042964299</v>
      </c>
    </row>
    <row r="46" spans="1:39" x14ac:dyDescent="0.25">
      <c r="AC46" s="10"/>
    </row>
    <row r="63" spans="1:2" x14ac:dyDescent="0.25">
      <c r="A63" s="48" t="s">
        <v>23</v>
      </c>
      <c r="B63" s="3"/>
    </row>
    <row r="64" spans="1:2" x14ac:dyDescent="0.25">
      <c r="A64" t="s">
        <v>98</v>
      </c>
      <c r="B64" t="s">
        <v>113</v>
      </c>
    </row>
    <row r="65" spans="1:43" x14ac:dyDescent="0.25">
      <c r="A65" t="s">
        <v>99</v>
      </c>
      <c r="B65" t="s">
        <v>114</v>
      </c>
    </row>
    <row r="66" spans="1:43" x14ac:dyDescent="0.25">
      <c r="A66" s="1" t="s">
        <v>115</v>
      </c>
      <c r="B66" s="1">
        <v>2023</v>
      </c>
      <c r="C66" s="1">
        <v>2024</v>
      </c>
      <c r="D66" s="1">
        <v>2025</v>
      </c>
      <c r="E66" s="1">
        <v>2026</v>
      </c>
      <c r="F66" s="1">
        <v>2027</v>
      </c>
      <c r="G66" s="1">
        <v>2028</v>
      </c>
      <c r="H66" s="1">
        <v>2029</v>
      </c>
      <c r="I66" s="1">
        <v>2030</v>
      </c>
      <c r="J66" s="1">
        <v>2031</v>
      </c>
      <c r="K66" s="1">
        <v>2032</v>
      </c>
      <c r="L66" s="1">
        <v>2033</v>
      </c>
      <c r="M66" s="1">
        <v>2034</v>
      </c>
      <c r="N66" s="1">
        <v>2035</v>
      </c>
      <c r="O66" s="1">
        <v>2036</v>
      </c>
      <c r="P66" s="1">
        <v>2037</v>
      </c>
      <c r="Q66" s="1">
        <v>2038</v>
      </c>
      <c r="R66" s="1">
        <v>2039</v>
      </c>
      <c r="S66" s="1">
        <v>2040</v>
      </c>
      <c r="T66" s="1">
        <v>2041</v>
      </c>
      <c r="U66" s="1">
        <v>2042</v>
      </c>
      <c r="V66" s="1">
        <v>2043</v>
      </c>
      <c r="W66" s="1">
        <v>2044</v>
      </c>
      <c r="X66" s="1">
        <v>2045</v>
      </c>
      <c r="Y66" s="1">
        <v>2046</v>
      </c>
      <c r="Z66" s="1">
        <v>2047</v>
      </c>
      <c r="AA66" s="1">
        <v>2048</v>
      </c>
      <c r="AB66" s="1">
        <v>2049</v>
      </c>
      <c r="AC66" s="1">
        <v>2050</v>
      </c>
      <c r="AD66" s="1">
        <v>2051</v>
      </c>
      <c r="AE66" s="1">
        <v>2052</v>
      </c>
      <c r="AF66" s="1">
        <v>2053</v>
      </c>
      <c r="AG66" s="1">
        <v>2054</v>
      </c>
      <c r="AH66" s="1">
        <v>2055</v>
      </c>
      <c r="AI66" s="1">
        <v>2056</v>
      </c>
      <c r="AJ66" s="1">
        <v>2057</v>
      </c>
      <c r="AK66" s="1">
        <v>2058</v>
      </c>
      <c r="AL66" s="1">
        <v>2059</v>
      </c>
      <c r="AM66" s="1">
        <v>2060</v>
      </c>
      <c r="AN66" s="1"/>
      <c r="AO66" s="1"/>
      <c r="AP66" s="1"/>
      <c r="AQ66" s="1"/>
    </row>
    <row r="67" spans="1:43" s="49" customFormat="1" x14ac:dyDescent="0.25">
      <c r="A67" s="49" t="s">
        <v>116</v>
      </c>
      <c r="B67" s="49">
        <v>2.5571692836110542</v>
      </c>
      <c r="C67" s="49">
        <v>2.6238337730157562</v>
      </c>
      <c r="D67" s="49">
        <v>2.6499298632585151</v>
      </c>
      <c r="E67" s="49">
        <v>2.6430713745368961</v>
      </c>
      <c r="F67" s="49">
        <v>2.6343941401636291</v>
      </c>
      <c r="G67" s="49">
        <v>2.6286263268905294</v>
      </c>
      <c r="H67" s="49">
        <v>2.6275334823885266</v>
      </c>
      <c r="I67" s="49">
        <v>2.6311103747430811</v>
      </c>
      <c r="J67" s="49">
        <v>2.6454563315987842</v>
      </c>
      <c r="K67" s="49">
        <v>2.6676618904827993</v>
      </c>
      <c r="L67" s="49">
        <v>2.696831081244742</v>
      </c>
      <c r="M67" s="49">
        <v>2.7313302699319402</v>
      </c>
      <c r="N67" s="49">
        <v>2.769960018575063</v>
      </c>
      <c r="O67" s="49">
        <v>2.8098788763126534</v>
      </c>
      <c r="P67" s="49">
        <v>2.8508717554737872</v>
      </c>
      <c r="Q67" s="49">
        <v>2.8924448822090487</v>
      </c>
      <c r="R67" s="49">
        <v>2.9356522844084227</v>
      </c>
      <c r="S67" s="49">
        <v>2.984376180103518</v>
      </c>
      <c r="T67" s="49">
        <v>3.0309289600008693</v>
      </c>
      <c r="U67" s="49">
        <v>3.0749902906112165</v>
      </c>
      <c r="V67" s="49">
        <v>3.1165321958190049</v>
      </c>
      <c r="W67" s="49">
        <v>3.1566146710234739</v>
      </c>
      <c r="X67" s="49">
        <v>3.1934139118769709</v>
      </c>
      <c r="Y67" s="49">
        <v>3.2275640264021157</v>
      </c>
      <c r="Z67" s="49">
        <v>3.2548712538062903</v>
      </c>
      <c r="AA67" s="49">
        <v>3.2766267487989187</v>
      </c>
      <c r="AB67" s="49">
        <v>3.294822292510112</v>
      </c>
      <c r="AC67" s="49">
        <v>3.3086239019890522</v>
      </c>
      <c r="AD67" s="49">
        <v>3.3182538576105811</v>
      </c>
      <c r="AE67" s="49">
        <v>3.3245010607691463</v>
      </c>
      <c r="AF67" s="49">
        <v>3.3280328673613404</v>
      </c>
      <c r="AG67" s="49">
        <v>3.3294410702782318</v>
      </c>
      <c r="AH67" s="49">
        <v>3.3291997820568486</v>
      </c>
      <c r="AI67" s="49">
        <v>3.3276625409262963</v>
      </c>
      <c r="AJ67" s="49">
        <v>3.3250825265370643</v>
      </c>
      <c r="AK67" s="49">
        <v>3.3216412822480264</v>
      </c>
      <c r="AL67" s="49">
        <v>3.3174760402095491</v>
      </c>
      <c r="AM67" s="49">
        <v>3.3127003205788395</v>
      </c>
    </row>
    <row r="68" spans="1:43" s="49" customFormat="1" x14ac:dyDescent="0.25">
      <c r="A68" s="49" t="s">
        <v>117</v>
      </c>
      <c r="B68" s="49">
        <v>9.4201980783320813</v>
      </c>
      <c r="C68" s="49">
        <v>9.3666884437571483</v>
      </c>
      <c r="D68" s="49">
        <v>9.9661394610969225</v>
      </c>
      <c r="E68" s="49">
        <v>10.480889469831057</v>
      </c>
      <c r="F68" s="49">
        <v>11.001903272521414</v>
      </c>
      <c r="G68" s="49">
        <v>11.529435648845984</v>
      </c>
      <c r="H68" s="49">
        <v>12.385697873969331</v>
      </c>
      <c r="I68" s="49">
        <v>12.946443449584219</v>
      </c>
      <c r="J68" s="49">
        <v>13.512351466731969</v>
      </c>
      <c r="K68" s="49">
        <v>14.398586437076684</v>
      </c>
      <c r="L68" s="49">
        <v>14.996424105685678</v>
      </c>
      <c r="M68" s="49">
        <v>15.617223128435901</v>
      </c>
      <c r="N68" s="49">
        <v>16.271168880930027</v>
      </c>
      <c r="O68" s="49">
        <v>16.633516919651967</v>
      </c>
      <c r="P68" s="49">
        <v>17.016738158839061</v>
      </c>
      <c r="Q68" s="49">
        <v>17.722047428718003</v>
      </c>
      <c r="R68" s="49">
        <v>18.127442704414349</v>
      </c>
      <c r="S68" s="49">
        <v>18.531683006381499</v>
      </c>
      <c r="T68" s="49">
        <v>19.240639726411104</v>
      </c>
      <c r="U68" s="49">
        <v>19.642111765818328</v>
      </c>
      <c r="V68" s="49">
        <v>20.348030388707247</v>
      </c>
      <c r="W68" s="49">
        <v>20.743485975814615</v>
      </c>
      <c r="X68" s="49">
        <v>21.441342985903919</v>
      </c>
      <c r="Y68" s="49">
        <v>21.736487463374822</v>
      </c>
      <c r="Z68" s="49">
        <v>22.333175133690233</v>
      </c>
      <c r="AA68" s="49">
        <v>22.619897515095865</v>
      </c>
      <c r="AB68" s="49">
        <v>22.905644189865253</v>
      </c>
      <c r="AC68" s="49">
        <v>23.49909829057362</v>
      </c>
      <c r="AD68" s="49">
        <v>24.086235478565044</v>
      </c>
      <c r="AE68" s="49">
        <v>24.367273331169287</v>
      </c>
      <c r="AF68" s="49">
        <v>24.956262671843021</v>
      </c>
      <c r="AG68" s="49">
        <v>25.240591621246036</v>
      </c>
      <c r="AH68" s="49">
        <v>25.833842350665211</v>
      </c>
      <c r="AI68" s="49">
        <v>26.123051056496152</v>
      </c>
      <c r="AJ68" s="49">
        <v>26.721565287222656</v>
      </c>
      <c r="AK68" s="49">
        <v>27.322894291579338</v>
      </c>
      <c r="AL68" s="49">
        <v>27.620548100660326</v>
      </c>
      <c r="AM68" s="49">
        <v>28.227861910012194</v>
      </c>
    </row>
    <row r="69" spans="1:43" s="49" customFormat="1" x14ac:dyDescent="0.25">
      <c r="A69" s="49" t="s">
        <v>118</v>
      </c>
      <c r="B69" s="49">
        <v>13.204633642902159</v>
      </c>
      <c r="C69" s="49">
        <v>13.02861366527511</v>
      </c>
      <c r="D69" s="49">
        <v>13.511024715424526</v>
      </c>
      <c r="E69" s="49">
        <v>13.519496383506885</v>
      </c>
      <c r="F69" s="49">
        <v>13.753517805017847</v>
      </c>
      <c r="G69" s="49">
        <v>13.802003223615847</v>
      </c>
      <c r="H69" s="49">
        <v>13.915471160083063</v>
      </c>
      <c r="I69" s="49">
        <v>14.851839807762115</v>
      </c>
      <c r="J69" s="49">
        <v>15.020049700011732</v>
      </c>
      <c r="K69" s="49">
        <v>15.222571211458865</v>
      </c>
      <c r="L69" s="49">
        <v>15.46704578405623</v>
      </c>
      <c r="M69" s="49">
        <v>15.762977616171082</v>
      </c>
      <c r="N69" s="49">
        <v>16.919264810501314</v>
      </c>
      <c r="O69" s="49">
        <v>17.330382014478499</v>
      </c>
      <c r="P69" s="49">
        <v>17.787139781541452</v>
      </c>
      <c r="Q69" s="49">
        <v>18.265030376119856</v>
      </c>
      <c r="R69" s="49">
        <v>18.73725316826998</v>
      </c>
      <c r="S69" s="49">
        <v>19.188545787263816</v>
      </c>
      <c r="T69" s="49">
        <v>19.593637815093427</v>
      </c>
      <c r="U69" s="49">
        <v>19.94731043141811</v>
      </c>
      <c r="V69" s="49">
        <v>20.248947487383955</v>
      </c>
      <c r="W69" s="49">
        <v>20.505628500750074</v>
      </c>
      <c r="X69" s="49">
        <v>20.720775409569146</v>
      </c>
      <c r="Y69" s="49">
        <v>20.91641215477124</v>
      </c>
      <c r="Z69" s="49">
        <v>21.079724626510917</v>
      </c>
      <c r="AA69" s="49">
        <v>21.215001178115291</v>
      </c>
      <c r="AB69" s="49">
        <v>21.331125018426579</v>
      </c>
      <c r="AC69" s="49">
        <v>21.429880308426711</v>
      </c>
      <c r="AD69" s="49">
        <v>21.524362032470634</v>
      </c>
      <c r="AE69" s="49">
        <v>21.610105901978997</v>
      </c>
      <c r="AF69" s="49">
        <v>21.688942286459316</v>
      </c>
      <c r="AG69" s="49">
        <v>21.762168229144599</v>
      </c>
      <c r="AH69" s="49">
        <v>21.830643591871798</v>
      </c>
      <c r="AI69" s="49">
        <v>21.894905695859819</v>
      </c>
      <c r="AJ69" s="49">
        <v>21.955289959999288</v>
      </c>
      <c r="AK69" s="49">
        <v>22.01204264502643</v>
      </c>
      <c r="AL69" s="49">
        <v>22.065410890978171</v>
      </c>
      <c r="AM69" s="49">
        <v>22.115698355586474</v>
      </c>
    </row>
    <row r="70" spans="1:43" s="49" customFormat="1" x14ac:dyDescent="0.25">
      <c r="A70" s="49" t="s">
        <v>119</v>
      </c>
      <c r="B70" s="49">
        <v>13.237252890826888</v>
      </c>
      <c r="C70" s="49">
        <v>13.311167657645676</v>
      </c>
      <c r="D70" s="49">
        <v>13.394450146029362</v>
      </c>
      <c r="E70" s="49">
        <v>13.494690172266649</v>
      </c>
      <c r="F70" s="49">
        <v>13.610235150882088</v>
      </c>
      <c r="G70" s="49">
        <v>13.736096752845722</v>
      </c>
      <c r="H70" s="49">
        <v>13.871962113679345</v>
      </c>
      <c r="I70" s="49">
        <v>14.018935580415008</v>
      </c>
      <c r="J70" s="49">
        <v>14.17947776763768</v>
      </c>
      <c r="K70" s="49">
        <v>14.359938012849025</v>
      </c>
      <c r="L70" s="49">
        <v>14.569506869501927</v>
      </c>
      <c r="M70" s="49">
        <v>14.818072326169823</v>
      </c>
      <c r="N70" s="49">
        <v>15.107290591760533</v>
      </c>
      <c r="O70" s="49">
        <v>15.424347057496185</v>
      </c>
      <c r="P70" s="49">
        <v>15.742103949115949</v>
      </c>
      <c r="Q70" s="49">
        <v>16.035843438463896</v>
      </c>
      <c r="R70" s="49">
        <v>16.297695543408629</v>
      </c>
      <c r="S70" s="49">
        <v>16.53462889422503</v>
      </c>
      <c r="T70" s="49">
        <v>16.758404691958336</v>
      </c>
      <c r="U70" s="49">
        <v>16.978050875493892</v>
      </c>
      <c r="V70" s="49">
        <v>17.197133842565783</v>
      </c>
      <c r="W70" s="49">
        <v>17.416036901513635</v>
      </c>
      <c r="X70" s="49">
        <v>17.633377627697172</v>
      </c>
      <c r="Y70" s="49">
        <v>17.847336982442446</v>
      </c>
      <c r="Z70" s="49">
        <v>18.056765207495889</v>
      </c>
      <c r="AA70" s="49">
        <v>18.261606949709016</v>
      </c>
      <c r="AB70" s="49">
        <v>18.462687744200807</v>
      </c>
      <c r="AC70" s="49">
        <v>18.66085036324322</v>
      </c>
      <c r="AD70" s="49">
        <v>18.857009534041126</v>
      </c>
      <c r="AE70" s="49">
        <v>19.052309220209168</v>
      </c>
      <c r="AF70" s="49">
        <v>19.248071514222737</v>
      </c>
      <c r="AG70" s="49">
        <v>19.445207238788463</v>
      </c>
      <c r="AH70" s="49">
        <v>19.64480987859752</v>
      </c>
      <c r="AI70" s="49">
        <v>19.847592629502302</v>
      </c>
      <c r="AJ70" s="49">
        <v>20.054793444698369</v>
      </c>
      <c r="AK70" s="49">
        <v>20.267016352557505</v>
      </c>
      <c r="AL70" s="49">
        <v>20.485132452898728</v>
      </c>
      <c r="AM70" s="49">
        <v>20.70969779345781</v>
      </c>
    </row>
    <row r="71" spans="1:43" s="49" customFormat="1" x14ac:dyDescent="0.25">
      <c r="A71" s="49" t="s">
        <v>120</v>
      </c>
      <c r="B71" s="49">
        <v>0.30254706863056591</v>
      </c>
      <c r="C71" s="49">
        <v>0.33635439923893407</v>
      </c>
      <c r="D71" s="49">
        <v>0.37305372348722654</v>
      </c>
      <c r="E71" s="49">
        <v>0.42591964633999219</v>
      </c>
      <c r="F71" s="49">
        <v>0.48672450545841367</v>
      </c>
      <c r="G71" s="49">
        <v>0.55675862439828816</v>
      </c>
      <c r="H71" s="49">
        <v>0.6384473698072094</v>
      </c>
      <c r="I71" s="49">
        <v>0.73423725238759263</v>
      </c>
      <c r="J71" s="49">
        <v>0.84916717961377897</v>
      </c>
      <c r="K71" s="49">
        <v>0.98611912044066941</v>
      </c>
      <c r="L71" s="49">
        <v>1.1482428261952153</v>
      </c>
      <c r="M71" s="49">
        <v>1.337610676240703</v>
      </c>
      <c r="N71" s="49">
        <v>1.5549538064632948</v>
      </c>
      <c r="O71" s="49">
        <v>1.7979497145317953</v>
      </c>
      <c r="P71" s="49">
        <v>2.0652713130407738</v>
      </c>
      <c r="Q71" s="49">
        <v>2.3545682398423242</v>
      </c>
      <c r="R71" s="49">
        <v>2.6620858741950144</v>
      </c>
      <c r="S71" s="49">
        <v>2.9860812088575117</v>
      </c>
      <c r="T71" s="49">
        <v>3.3197188607535728</v>
      </c>
      <c r="U71" s="49">
        <v>3.6587203359681832</v>
      </c>
      <c r="V71" s="49">
        <v>4.0005268291597664</v>
      </c>
      <c r="W71" s="49">
        <v>4.3292681629491323</v>
      </c>
      <c r="X71" s="49">
        <v>4.6580367984952691</v>
      </c>
      <c r="Y71" s="49">
        <v>4.9663915792053981</v>
      </c>
      <c r="Z71" s="49">
        <v>5.2670442929452594</v>
      </c>
      <c r="AA71" s="49">
        <v>5.5584289773743505</v>
      </c>
      <c r="AB71" s="49">
        <v>5.832959517874337</v>
      </c>
      <c r="AC71" s="49">
        <v>6.1033576711696238</v>
      </c>
      <c r="AD71" s="49">
        <v>6.3673538785423034</v>
      </c>
      <c r="AE71" s="49">
        <v>6.6266135442006568</v>
      </c>
      <c r="AF71" s="49">
        <v>6.8812588581624059</v>
      </c>
      <c r="AG71" s="49">
        <v>7.131533107584346</v>
      </c>
      <c r="AH71" s="49">
        <v>7.377961910520785</v>
      </c>
      <c r="AI71" s="49">
        <v>7.6211916450126678</v>
      </c>
      <c r="AJ71" s="49">
        <v>7.8621062506844384</v>
      </c>
      <c r="AK71" s="49">
        <v>8.1014319997245234</v>
      </c>
      <c r="AL71" s="49">
        <v>8.3399301151517538</v>
      </c>
      <c r="AM71" s="49">
        <v>8.5783669532195113</v>
      </c>
    </row>
    <row r="72" spans="1:43" x14ac:dyDescent="0.25">
      <c r="AC72" s="49">
        <f>SUM(AC67:AC71)</f>
        <v>73.001810535402228</v>
      </c>
    </row>
    <row r="91" spans="1:43" x14ac:dyDescent="0.25">
      <c r="A91" s="48" t="s">
        <v>29</v>
      </c>
      <c r="B91" s="3"/>
    </row>
    <row r="92" spans="1:43" x14ac:dyDescent="0.25">
      <c r="A92" t="s">
        <v>98</v>
      </c>
      <c r="B92" t="s">
        <v>121</v>
      </c>
    </row>
    <row r="93" spans="1:43" x14ac:dyDescent="0.25">
      <c r="A93" t="s">
        <v>99</v>
      </c>
      <c r="B93" t="s">
        <v>114</v>
      </c>
    </row>
    <row r="94" spans="1:43" x14ac:dyDescent="0.25">
      <c r="A94" s="1" t="s">
        <v>122</v>
      </c>
      <c r="B94" s="1">
        <v>2023</v>
      </c>
      <c r="C94" s="1">
        <v>2024</v>
      </c>
      <c r="D94" s="1">
        <v>2025</v>
      </c>
      <c r="E94" s="1">
        <v>2026</v>
      </c>
      <c r="F94" s="1">
        <v>2027</v>
      </c>
      <c r="G94" s="1">
        <v>2028</v>
      </c>
      <c r="H94" s="1">
        <v>2029</v>
      </c>
      <c r="I94" s="1">
        <v>2030</v>
      </c>
      <c r="J94" s="1">
        <v>2031</v>
      </c>
      <c r="K94" s="1">
        <v>2032</v>
      </c>
      <c r="L94" s="1">
        <v>2033</v>
      </c>
      <c r="M94" s="1">
        <v>2034</v>
      </c>
      <c r="N94" s="1">
        <v>2035</v>
      </c>
      <c r="O94" s="1">
        <v>2036</v>
      </c>
      <c r="P94" s="1">
        <v>2037</v>
      </c>
      <c r="Q94" s="1">
        <v>2038</v>
      </c>
      <c r="R94" s="1">
        <v>2039</v>
      </c>
      <c r="S94" s="1">
        <v>2040</v>
      </c>
      <c r="T94" s="1">
        <v>2041</v>
      </c>
      <c r="U94" s="1">
        <v>2042</v>
      </c>
      <c r="V94" s="1">
        <v>2043</v>
      </c>
      <c r="W94" s="1">
        <v>2044</v>
      </c>
      <c r="X94" s="1">
        <v>2045</v>
      </c>
      <c r="Y94" s="1">
        <v>2046</v>
      </c>
      <c r="Z94" s="1">
        <v>2047</v>
      </c>
      <c r="AA94" s="1">
        <v>2048</v>
      </c>
      <c r="AB94" s="1">
        <v>2049</v>
      </c>
      <c r="AC94" s="1">
        <v>2050</v>
      </c>
      <c r="AD94" s="1">
        <v>2051</v>
      </c>
      <c r="AE94" s="1">
        <v>2052</v>
      </c>
      <c r="AF94" s="1">
        <v>2053</v>
      </c>
      <c r="AG94" s="1">
        <v>2054</v>
      </c>
      <c r="AH94" s="1">
        <v>2055</v>
      </c>
      <c r="AI94" s="1">
        <v>2056</v>
      </c>
      <c r="AJ94" s="1">
        <v>2057</v>
      </c>
      <c r="AK94" s="1">
        <v>2058</v>
      </c>
      <c r="AL94" s="1">
        <v>2059</v>
      </c>
      <c r="AM94" s="1">
        <v>2060</v>
      </c>
      <c r="AN94" s="1"/>
      <c r="AO94" s="1"/>
      <c r="AP94" s="1"/>
      <c r="AQ94" s="1"/>
    </row>
    <row r="95" spans="1:43" s="49" customFormat="1" x14ac:dyDescent="0.25">
      <c r="A95" s="49" t="s">
        <v>123</v>
      </c>
      <c r="B95" s="49">
        <v>0</v>
      </c>
      <c r="C95" s="49">
        <v>0</v>
      </c>
      <c r="D95" s="49">
        <v>2.1817935332838333E-4</v>
      </c>
      <c r="E95" s="49">
        <v>5.9259991090445632E-4</v>
      </c>
      <c r="F95" s="49">
        <v>1.2289225044152287E-3</v>
      </c>
      <c r="G95" s="49">
        <v>2.4251828170896326E-3</v>
      </c>
      <c r="H95" s="49">
        <v>4.4157227368580116E-3</v>
      </c>
      <c r="I95" s="49">
        <v>7.6689539777658137E-3</v>
      </c>
      <c r="J95" s="49">
        <v>1.2848437152524445E-2</v>
      </c>
      <c r="K95" s="49">
        <v>2.0784537782874615E-2</v>
      </c>
      <c r="L95" s="49">
        <v>3.2307706012104601E-2</v>
      </c>
      <c r="M95" s="49">
        <v>4.7934934533517451E-2</v>
      </c>
      <c r="N95" s="49">
        <v>6.7554987187603638E-2</v>
      </c>
      <c r="O95" s="49">
        <v>9.1976152632890662E-2</v>
      </c>
      <c r="P95" s="49">
        <v>0.11983989655963811</v>
      </c>
      <c r="Q95" s="49">
        <v>0.15113559920408293</v>
      </c>
      <c r="R95" s="49">
        <v>0.18616430478477916</v>
      </c>
      <c r="S95" s="49">
        <v>0.22508526168660942</v>
      </c>
      <c r="T95" s="49">
        <v>0.26786276802286113</v>
      </c>
      <c r="U95" s="49">
        <v>0.31494346831796216</v>
      </c>
      <c r="V95" s="49">
        <v>0.36692676014599018</v>
      </c>
      <c r="W95" s="49">
        <v>0.42365295991750895</v>
      </c>
      <c r="X95" s="49">
        <v>0.48288611387858371</v>
      </c>
      <c r="Y95" s="49">
        <v>0.54043511174173986</v>
      </c>
      <c r="Z95" s="49">
        <v>0.59213300529995927</v>
      </c>
      <c r="AA95" s="49">
        <v>0.63556807494324974</v>
      </c>
      <c r="AB95" s="49">
        <v>0.67061867117733365</v>
      </c>
      <c r="AC95" s="49">
        <v>0.69870976921533345</v>
      </c>
      <c r="AD95" s="49">
        <v>0.72212550996690972</v>
      </c>
      <c r="AE95" s="49">
        <v>0.74216964434943877</v>
      </c>
      <c r="AF95" s="49">
        <v>0.76008807727082051</v>
      </c>
      <c r="AG95" s="49">
        <v>0.77674856131973846</v>
      </c>
      <c r="AH95" s="49">
        <v>0.79269427954023786</v>
      </c>
      <c r="AI95" s="49">
        <v>0.80829805312089109</v>
      </c>
      <c r="AJ95" s="49">
        <v>0.82383949420606128</v>
      </c>
      <c r="AK95" s="49">
        <v>0.83947051014769636</v>
      </c>
      <c r="AL95" s="49">
        <v>0.85525558903206722</v>
      </c>
      <c r="AM95" s="49">
        <v>0.87129473009301828</v>
      </c>
    </row>
    <row r="96" spans="1:43" s="49" customFormat="1" x14ac:dyDescent="0.25">
      <c r="A96" s="49" t="s">
        <v>124</v>
      </c>
      <c r="B96" s="49">
        <v>0</v>
      </c>
      <c r="C96" s="49">
        <v>0</v>
      </c>
      <c r="D96" s="49">
        <v>0</v>
      </c>
      <c r="E96" s="49">
        <v>2.1479204544395407E-5</v>
      </c>
      <c r="F96" s="49">
        <v>5.8132531219991496E-5</v>
      </c>
      <c r="G96" s="49">
        <v>1.1970094268871468E-4</v>
      </c>
      <c r="H96" s="49">
        <v>2.2135570069675687E-4</v>
      </c>
      <c r="I96" s="49">
        <v>3.8543802823485591E-4</v>
      </c>
      <c r="J96" s="49">
        <v>1.0544955071882002E-3</v>
      </c>
      <c r="K96" s="49">
        <v>2.1359140282760213E-3</v>
      </c>
      <c r="L96" s="49">
        <v>3.8368257596886543E-3</v>
      </c>
      <c r="M96" s="49">
        <v>6.4363957627579984E-3</v>
      </c>
      <c r="N96" s="49">
        <v>1.0301493354421884E-2</v>
      </c>
      <c r="O96" s="49">
        <v>1.589999895401302E-2</v>
      </c>
      <c r="P96" s="49">
        <v>2.3759132492031921E-2</v>
      </c>
      <c r="Q96" s="49">
        <v>3.4272588814730387E-2</v>
      </c>
      <c r="R96" s="49">
        <v>4.733983308190759E-2</v>
      </c>
      <c r="S96" s="49">
        <v>6.2068295625685402E-2</v>
      </c>
      <c r="T96" s="49">
        <v>7.7144445769189107E-2</v>
      </c>
      <c r="U96" s="49">
        <v>9.0962501671823251E-2</v>
      </c>
      <c r="V96" s="49">
        <v>0.10270734873600169</v>
      </c>
      <c r="W96" s="49">
        <v>0.11237770690441994</v>
      </c>
      <c r="X96" s="49">
        <v>0.12053454090561434</v>
      </c>
      <c r="Y96" s="49">
        <v>0.12797287630862658</v>
      </c>
      <c r="Z96" s="49">
        <v>0.13547853978772584</v>
      </c>
      <c r="AA96" s="49">
        <v>0.14363777359755012</v>
      </c>
      <c r="AB96" s="49">
        <v>0.15264779445505539</v>
      </c>
      <c r="AC96" s="49">
        <v>0.16220020218477924</v>
      </c>
      <c r="AD96" s="49">
        <v>0.1685298112452932</v>
      </c>
      <c r="AE96" s="49">
        <v>0.173793244601328</v>
      </c>
      <c r="AF96" s="49">
        <v>0.17765056365205847</v>
      </c>
      <c r="AG96" s="49">
        <v>0.18013700153805365</v>
      </c>
      <c r="AH96" s="49">
        <v>0.18150693983717842</v>
      </c>
      <c r="AI96" s="49">
        <v>0.18206598369875165</v>
      </c>
      <c r="AJ96" s="49">
        <v>0.1820778238503068</v>
      </c>
      <c r="AK96" s="49">
        <v>0.18173746417188122</v>
      </c>
      <c r="AL96" s="49">
        <v>0.18117739724402956</v>
      </c>
      <c r="AM96" s="49">
        <v>0.18048332379601636</v>
      </c>
    </row>
    <row r="97" spans="1:39" s="49" customFormat="1" x14ac:dyDescent="0.25">
      <c r="A97" s="49" t="s">
        <v>125</v>
      </c>
      <c r="B97" s="49">
        <v>5.7027777781213901E-2</v>
      </c>
      <c r="C97" s="49">
        <v>5.7539398798141912E-2</v>
      </c>
      <c r="D97" s="49">
        <v>6.0146655849896022E-2</v>
      </c>
      <c r="E97" s="49">
        <v>6.2719809536912197E-2</v>
      </c>
      <c r="F97" s="49">
        <v>6.5343205137668323E-2</v>
      </c>
      <c r="G97" s="49">
        <v>6.7934733849221218E-2</v>
      </c>
      <c r="H97" s="49">
        <v>7.065080473423703E-2</v>
      </c>
      <c r="I97" s="49">
        <v>7.3460172522687703E-2</v>
      </c>
      <c r="J97" s="49">
        <v>7.6462483625104383E-2</v>
      </c>
      <c r="K97" s="49">
        <v>7.9574086139730243E-2</v>
      </c>
      <c r="L97" s="49">
        <v>8.2796730778190442E-2</v>
      </c>
      <c r="M97" s="49">
        <v>8.6131421620590537E-2</v>
      </c>
      <c r="N97" s="49">
        <v>8.9580627852180114E-2</v>
      </c>
      <c r="O97" s="49">
        <v>9.3116816275984005E-2</v>
      </c>
      <c r="P97" s="49">
        <v>9.6765989109539458E-2</v>
      </c>
      <c r="Q97" s="49">
        <v>0.10052960864900842</v>
      </c>
      <c r="R97" s="49">
        <v>0.10440865087923039</v>
      </c>
      <c r="S97" s="49">
        <v>0.10839819058220423</v>
      </c>
      <c r="T97" s="49">
        <v>0.11241610041660587</v>
      </c>
      <c r="U97" s="49">
        <v>0.11655169906634075</v>
      </c>
      <c r="V97" s="49">
        <v>0.12080373908123593</v>
      </c>
      <c r="W97" s="49">
        <v>0.12517645377441883</v>
      </c>
      <c r="X97" s="49">
        <v>0.12967137818083663</v>
      </c>
      <c r="Y97" s="49">
        <v>0.1342914119987286</v>
      </c>
      <c r="Z97" s="49">
        <v>0.13903442375924879</v>
      </c>
      <c r="AA97" s="49">
        <v>0.14389680691246154</v>
      </c>
      <c r="AB97" s="49">
        <v>0.14887697145474288</v>
      </c>
      <c r="AC97" s="49">
        <v>0.15397794555473437</v>
      </c>
      <c r="AD97" s="49">
        <v>0.15936076269204727</v>
      </c>
      <c r="AE97" s="49">
        <v>0.16493175431250201</v>
      </c>
      <c r="AF97" s="49">
        <v>0.17069749868848383</v>
      </c>
      <c r="AG97" s="49">
        <v>0.17666480405760565</v>
      </c>
      <c r="AH97" s="49">
        <v>0.18284071666271631</v>
      </c>
      <c r="AI97" s="49">
        <v>0.18923252907130078</v>
      </c>
      <c r="AJ97" s="49">
        <v>0.19584778878756282</v>
      </c>
      <c r="AK97" s="49">
        <v>0.20269430716401834</v>
      </c>
      <c r="AL97" s="49">
        <v>0.20978016862501375</v>
      </c>
      <c r="AM97" s="49">
        <v>0.21711374021321891</v>
      </c>
    </row>
    <row r="98" spans="1:39" s="49" customFormat="1" x14ac:dyDescent="0.25">
      <c r="A98" s="49" t="s">
        <v>126</v>
      </c>
      <c r="B98" s="49">
        <v>0.24551929084935195</v>
      </c>
      <c r="C98" s="49">
        <v>0.2788150004407921</v>
      </c>
      <c r="D98" s="49">
        <v>0.31268888828400215</v>
      </c>
      <c r="E98" s="49">
        <v>0.36258575768763118</v>
      </c>
      <c r="F98" s="49">
        <v>0.42009424528511008</v>
      </c>
      <c r="G98" s="49">
        <v>0.48627900678928848</v>
      </c>
      <c r="H98" s="49">
        <v>0.56315948663541759</v>
      </c>
      <c r="I98" s="49">
        <v>0.65272268785890419</v>
      </c>
      <c r="J98" s="49">
        <v>0.75880176332896199</v>
      </c>
      <c r="K98" s="49">
        <v>0.88362458248978848</v>
      </c>
      <c r="L98" s="49">
        <v>1.0293015636452314</v>
      </c>
      <c r="M98" s="49">
        <v>1.1971079243238369</v>
      </c>
      <c r="N98" s="49">
        <v>1.3875166980690892</v>
      </c>
      <c r="O98" s="49">
        <v>1.5969567466689076</v>
      </c>
      <c r="P98" s="49">
        <v>1.8249062948795647</v>
      </c>
      <c r="Q98" s="49">
        <v>2.0686304431745026</v>
      </c>
      <c r="R98" s="49">
        <v>2.3241730854490976</v>
      </c>
      <c r="S98" s="49">
        <v>2.5905294609630127</v>
      </c>
      <c r="T98" s="49">
        <v>2.8622955465449174</v>
      </c>
      <c r="U98" s="49">
        <v>3.136262666912057</v>
      </c>
      <c r="V98" s="49">
        <v>3.4100889811965387</v>
      </c>
      <c r="W98" s="49">
        <v>3.6680610423527842</v>
      </c>
      <c r="X98" s="49">
        <v>3.9249447655302352</v>
      </c>
      <c r="Y98" s="49">
        <v>4.1636921791563015</v>
      </c>
      <c r="Z98" s="49">
        <v>4.4003983240983251</v>
      </c>
      <c r="AA98" s="49">
        <v>4.635326321921089</v>
      </c>
      <c r="AB98" s="49">
        <v>4.8608160807872052</v>
      </c>
      <c r="AC98" s="49">
        <v>5.0884697542147768</v>
      </c>
      <c r="AD98" s="49">
        <v>5.3173377946380525</v>
      </c>
      <c r="AE98" s="49">
        <v>5.5457189009373877</v>
      </c>
      <c r="AF98" s="49">
        <v>5.7728227185510441</v>
      </c>
      <c r="AG98" s="49">
        <v>5.9979827406689479</v>
      </c>
      <c r="AH98" s="49">
        <v>6.220919974480652</v>
      </c>
      <c r="AI98" s="49">
        <v>6.4415950791217247</v>
      </c>
      <c r="AJ98" s="49">
        <v>6.6603411438405082</v>
      </c>
      <c r="AK98" s="49">
        <v>6.8775297182409272</v>
      </c>
      <c r="AL98" s="49">
        <v>7.093716960250644</v>
      </c>
      <c r="AM98" s="49">
        <v>7.309475159117258</v>
      </c>
    </row>
    <row r="99" spans="1:39" s="49" customFormat="1" x14ac:dyDescent="0.25">
      <c r="A99" s="49" t="s">
        <v>127</v>
      </c>
      <c r="B99" s="49">
        <v>0</v>
      </c>
      <c r="C99" s="49">
        <v>0</v>
      </c>
      <c r="D99" s="49">
        <v>0</v>
      </c>
      <c r="E99" s="49">
        <v>0</v>
      </c>
      <c r="F99" s="49">
        <v>0</v>
      </c>
      <c r="G99" s="49">
        <v>0</v>
      </c>
      <c r="H99" s="49">
        <v>0</v>
      </c>
      <c r="I99" s="49">
        <v>0</v>
      </c>
      <c r="J99" s="49">
        <v>0</v>
      </c>
      <c r="K99" s="49">
        <v>0</v>
      </c>
      <c r="L99" s="49">
        <v>0</v>
      </c>
      <c r="M99" s="49">
        <v>0</v>
      </c>
      <c r="N99" s="49">
        <v>0</v>
      </c>
      <c r="O99" s="49">
        <v>0</v>
      </c>
      <c r="P99" s="49">
        <v>0</v>
      </c>
      <c r="Q99" s="49">
        <v>0</v>
      </c>
      <c r="R99" s="49">
        <v>0</v>
      </c>
      <c r="S99" s="49">
        <v>0</v>
      </c>
      <c r="T99" s="49">
        <v>0</v>
      </c>
      <c r="U99" s="49">
        <v>0</v>
      </c>
      <c r="V99" s="49">
        <v>0</v>
      </c>
      <c r="W99" s="49">
        <v>0</v>
      </c>
      <c r="X99" s="49">
        <v>0</v>
      </c>
      <c r="Y99" s="49">
        <v>0</v>
      </c>
      <c r="Z99" s="49">
        <v>0</v>
      </c>
      <c r="AA99" s="49">
        <v>0</v>
      </c>
      <c r="AB99" s="49">
        <v>0</v>
      </c>
      <c r="AC99" s="49">
        <v>0</v>
      </c>
      <c r="AD99" s="49">
        <v>0</v>
      </c>
      <c r="AE99" s="49">
        <v>0</v>
      </c>
      <c r="AF99" s="49">
        <v>0</v>
      </c>
      <c r="AG99" s="49">
        <v>0</v>
      </c>
      <c r="AH99" s="49">
        <v>0</v>
      </c>
      <c r="AI99" s="49">
        <v>0</v>
      </c>
      <c r="AJ99" s="49">
        <v>0</v>
      </c>
      <c r="AK99" s="49">
        <v>0</v>
      </c>
      <c r="AL99" s="49">
        <v>0</v>
      </c>
      <c r="AM99" s="49">
        <v>0</v>
      </c>
    </row>
    <row r="100" spans="1:39" s="49" customFormat="1" x14ac:dyDescent="0.25">
      <c r="A100" s="49" t="s">
        <v>128</v>
      </c>
      <c r="B100" s="49">
        <v>0</v>
      </c>
      <c r="C100" s="49">
        <v>0</v>
      </c>
      <c r="D100" s="49">
        <v>0.61319999999999997</v>
      </c>
      <c r="E100" s="49">
        <v>0.91979999999999995</v>
      </c>
      <c r="F100" s="49">
        <v>1.2263999999999999</v>
      </c>
      <c r="G100" s="49">
        <v>1.5329999999999999</v>
      </c>
      <c r="H100" s="49">
        <v>2.1461999999999994</v>
      </c>
      <c r="I100" s="49">
        <v>2.4527999999999999</v>
      </c>
      <c r="J100" s="49">
        <v>2.7593999999999999</v>
      </c>
      <c r="K100" s="49">
        <v>3.3725999999999998</v>
      </c>
      <c r="L100" s="49">
        <v>3.6791999999999998</v>
      </c>
      <c r="M100" s="49">
        <v>3.9857999999999993</v>
      </c>
      <c r="N100" s="49">
        <v>4.2923999999999989</v>
      </c>
      <c r="O100" s="49">
        <v>4.2923999999999989</v>
      </c>
      <c r="P100" s="49">
        <v>4.2923999999999989</v>
      </c>
      <c r="Q100" s="49">
        <v>4.5989999999999993</v>
      </c>
      <c r="R100" s="49">
        <v>4.5989999999999993</v>
      </c>
      <c r="S100" s="49">
        <v>4.5989999999999993</v>
      </c>
      <c r="T100" s="49">
        <v>4.9055999999999997</v>
      </c>
      <c r="U100" s="49">
        <v>4.9055999999999997</v>
      </c>
      <c r="V100" s="49">
        <v>5.2121999999999993</v>
      </c>
      <c r="W100" s="49">
        <v>5.2121999999999993</v>
      </c>
      <c r="X100" s="49">
        <v>5.5187999999999997</v>
      </c>
      <c r="Y100" s="49">
        <v>5.5187999999999997</v>
      </c>
      <c r="Z100" s="49">
        <v>5.8253999999999992</v>
      </c>
      <c r="AA100" s="49">
        <v>5.8253999999999992</v>
      </c>
      <c r="AB100" s="49">
        <v>5.8253999999999992</v>
      </c>
      <c r="AC100" s="49">
        <v>6.1319999999999997</v>
      </c>
      <c r="AD100" s="49">
        <v>6.4385999999999992</v>
      </c>
      <c r="AE100" s="49">
        <v>6.4385999999999992</v>
      </c>
      <c r="AF100" s="49">
        <v>6.7451999999999996</v>
      </c>
      <c r="AG100" s="49">
        <v>6.7451999999999996</v>
      </c>
      <c r="AH100" s="49">
        <v>7.0517999999999992</v>
      </c>
      <c r="AI100" s="49">
        <v>7.0517999999999992</v>
      </c>
      <c r="AJ100" s="49">
        <v>7.3583999999999996</v>
      </c>
      <c r="AK100" s="49">
        <v>7.6649999999999991</v>
      </c>
      <c r="AL100" s="49">
        <v>7.6649999999999991</v>
      </c>
      <c r="AM100" s="49">
        <v>7.9715999999999987</v>
      </c>
    </row>
    <row r="101" spans="1:39" s="49" customFormat="1" x14ac:dyDescent="0.25">
      <c r="A101" s="49" t="s">
        <v>129</v>
      </c>
      <c r="B101" s="49">
        <v>0.7099042613891543</v>
      </c>
      <c r="C101" s="49">
        <v>0.70840808840958969</v>
      </c>
      <c r="D101" s="49">
        <v>0.7114250704358428</v>
      </c>
      <c r="E101" s="49">
        <v>0.72337312018167033</v>
      </c>
      <c r="F101" s="49">
        <v>0.73559873009725474</v>
      </c>
      <c r="G101" s="49">
        <v>0.74891230947469678</v>
      </c>
      <c r="H101" s="49">
        <v>0.80716137218537976</v>
      </c>
      <c r="I101" s="49">
        <v>0.87925754041159243</v>
      </c>
      <c r="J101" s="49">
        <v>0.96577221424770165</v>
      </c>
      <c r="K101" s="49">
        <v>1.0675914029411981</v>
      </c>
      <c r="L101" s="49">
        <v>1.1878536160162734</v>
      </c>
      <c r="M101" s="49">
        <v>1.3332349974926707</v>
      </c>
      <c r="N101" s="49">
        <v>1.5123494454144388</v>
      </c>
      <c r="O101" s="49">
        <v>1.7295667541188615</v>
      </c>
      <c r="P101" s="49">
        <v>1.9847956284408999</v>
      </c>
      <c r="Q101" s="49">
        <v>2.2691278757557334</v>
      </c>
      <c r="R101" s="49">
        <v>2.567892589509853</v>
      </c>
      <c r="S101" s="49">
        <v>2.8671190511458953</v>
      </c>
      <c r="T101" s="49">
        <v>3.1499420319238811</v>
      </c>
      <c r="U101" s="49">
        <v>3.4077742645946061</v>
      </c>
      <c r="V101" s="49">
        <v>3.6365001606671363</v>
      </c>
      <c r="W101" s="49">
        <v>3.8369904311092875</v>
      </c>
      <c r="X101" s="49">
        <v>4.0096473409325846</v>
      </c>
      <c r="Y101" s="49">
        <v>4.1560189641924072</v>
      </c>
      <c r="Z101" s="49">
        <v>4.2772470677459999</v>
      </c>
      <c r="AA101" s="49">
        <v>4.3762924063639002</v>
      </c>
      <c r="AB101" s="49">
        <v>4.4584945756712662</v>
      </c>
      <c r="AC101" s="49">
        <v>4.52628106512317</v>
      </c>
      <c r="AD101" s="49">
        <v>4.5836562078858023</v>
      </c>
      <c r="AE101" s="49">
        <v>4.6322283940209559</v>
      </c>
      <c r="AF101" s="49">
        <v>4.674156860997603</v>
      </c>
      <c r="AG101" s="49">
        <v>4.7111887366826339</v>
      </c>
      <c r="AH101" s="49">
        <v>4.7446940099704529</v>
      </c>
      <c r="AI101" s="49">
        <v>4.7757213158374459</v>
      </c>
      <c r="AJ101" s="49">
        <v>4.8050586407311204</v>
      </c>
      <c r="AK101" s="49">
        <v>4.8332898489094696</v>
      </c>
      <c r="AL101" s="49">
        <v>4.8608429824844936</v>
      </c>
      <c r="AM101" s="49">
        <v>4.8880293720771579</v>
      </c>
    </row>
    <row r="102" spans="1:39" s="49" customFormat="1" x14ac:dyDescent="0.25">
      <c r="A102" s="49" t="s">
        <v>130</v>
      </c>
      <c r="B102" s="49">
        <v>1.2339458949960231</v>
      </c>
      <c r="C102" s="49">
        <v>1.2553263806020449</v>
      </c>
      <c r="D102" s="49">
        <v>1.2666217314870296</v>
      </c>
      <c r="E102" s="49">
        <v>1.279554433655762</v>
      </c>
      <c r="F102" s="49">
        <v>1.2934675313722326</v>
      </c>
      <c r="G102" s="49">
        <v>1.3081702678944374</v>
      </c>
      <c r="H102" s="49">
        <v>1.3235021817323089</v>
      </c>
      <c r="I102" s="49">
        <v>1.3393313430467315</v>
      </c>
      <c r="J102" s="49">
        <v>1.3554871499938945</v>
      </c>
      <c r="K102" s="49">
        <v>1.3719335759011209</v>
      </c>
      <c r="L102" s="49">
        <v>1.3886865967587496</v>
      </c>
      <c r="M102" s="49">
        <v>1.4058817951248843</v>
      </c>
      <c r="N102" s="49">
        <v>1.4236369053980868</v>
      </c>
      <c r="O102" s="49">
        <v>1.4422708582168722</v>
      </c>
      <c r="P102" s="49">
        <v>1.4621557699326648</v>
      </c>
      <c r="Q102" s="49">
        <v>1.4836453355602826</v>
      </c>
      <c r="R102" s="49">
        <v>1.5067712784805158</v>
      </c>
      <c r="S102" s="49">
        <v>1.5308809825844718</v>
      </c>
      <c r="T102" s="49">
        <v>1.5547785453271636</v>
      </c>
      <c r="U102" s="49">
        <v>1.5774020280682135</v>
      </c>
      <c r="V102" s="49">
        <v>1.5983302676443962</v>
      </c>
      <c r="W102" s="49">
        <v>1.6178143061461343</v>
      </c>
      <c r="X102" s="49">
        <v>1.6363248554605485</v>
      </c>
      <c r="Y102" s="49">
        <v>1.6542412128580055</v>
      </c>
      <c r="Z102" s="49">
        <v>1.671797644445157</v>
      </c>
      <c r="AA102" s="49">
        <v>1.6891352602988943</v>
      </c>
      <c r="AB102" s="49">
        <v>1.7063481380939205</v>
      </c>
      <c r="AC102" s="49">
        <v>1.7234683475375019</v>
      </c>
      <c r="AD102" s="49">
        <v>1.7405097068757198</v>
      </c>
      <c r="AE102" s="49">
        <v>1.7575020462635398</v>
      </c>
      <c r="AF102" s="49">
        <v>1.7744959307630732</v>
      </c>
      <c r="AG102" s="49">
        <v>1.7915160450517882</v>
      </c>
      <c r="AH102" s="49">
        <v>1.8086109371556665</v>
      </c>
      <c r="AI102" s="49">
        <v>1.8258046349989721</v>
      </c>
      <c r="AJ102" s="49">
        <v>1.8431699748091699</v>
      </c>
      <c r="AK102" s="49">
        <v>1.86073107702115</v>
      </c>
      <c r="AL102" s="49">
        <v>1.8785365251769168</v>
      </c>
      <c r="AM102" s="49">
        <v>1.8966105696933817</v>
      </c>
    </row>
    <row r="103" spans="1:39" s="49" customFormat="1" x14ac:dyDescent="0.25">
      <c r="A103" s="49" t="s">
        <v>131</v>
      </c>
      <c r="B103" s="49">
        <v>13.669852041660919</v>
      </c>
      <c r="C103" s="49">
        <v>13.649600154225155</v>
      </c>
      <c r="D103" s="49">
        <v>13.754451093485349</v>
      </c>
      <c r="E103" s="49">
        <v>13.951366715949101</v>
      </c>
      <c r="F103" s="49">
        <v>14.161202712679763</v>
      </c>
      <c r="G103" s="49">
        <v>14.382443722372223</v>
      </c>
      <c r="H103" s="49">
        <v>14.655525581766215</v>
      </c>
      <c r="I103" s="49">
        <v>14.958462835644605</v>
      </c>
      <c r="J103" s="49">
        <v>15.299639109227167</v>
      </c>
      <c r="K103" s="49">
        <v>15.694573869305945</v>
      </c>
      <c r="L103" s="49">
        <v>16.162143276236062</v>
      </c>
      <c r="M103" s="49">
        <v>16.719719430929995</v>
      </c>
      <c r="N103" s="49">
        <v>17.375930545621799</v>
      </c>
      <c r="O103" s="49">
        <v>18.099214771279989</v>
      </c>
      <c r="P103" s="49">
        <v>18.850251341147985</v>
      </c>
      <c r="Q103" s="49">
        <v>19.579994906162327</v>
      </c>
      <c r="R103" s="49">
        <v>20.258769168678089</v>
      </c>
      <c r="S103" s="49">
        <v>20.886360427783568</v>
      </c>
      <c r="T103" s="49">
        <v>21.465132221285668</v>
      </c>
      <c r="U103" s="49">
        <v>22.008978051772424</v>
      </c>
      <c r="V103" s="49">
        <v>22.525498970550959</v>
      </c>
      <c r="W103" s="49">
        <v>23.021360793763538</v>
      </c>
      <c r="X103" s="49">
        <v>23.497128506789416</v>
      </c>
      <c r="Y103" s="49">
        <v>23.903918984547932</v>
      </c>
      <c r="Z103" s="49">
        <v>24.290018274462028</v>
      </c>
      <c r="AA103" s="49">
        <v>24.659868483098499</v>
      </c>
      <c r="AB103" s="49">
        <v>25.022014638424679</v>
      </c>
      <c r="AC103" s="49">
        <v>25.379566191247029</v>
      </c>
      <c r="AD103" s="49">
        <v>25.729763139210295</v>
      </c>
      <c r="AE103" s="49">
        <v>26.078706948434213</v>
      </c>
      <c r="AF103" s="49">
        <v>26.428773633730597</v>
      </c>
      <c r="AG103" s="49">
        <v>26.781692001346553</v>
      </c>
      <c r="AH103" s="49">
        <v>27.138999935312896</v>
      </c>
      <c r="AI103" s="49">
        <v>27.501784387637539</v>
      </c>
      <c r="AJ103" s="49">
        <v>27.871299932053788</v>
      </c>
      <c r="AK103" s="49">
        <v>28.248305429466573</v>
      </c>
      <c r="AL103" s="49">
        <v>28.63365229084258</v>
      </c>
      <c r="AM103" s="49">
        <v>29.027948201647735</v>
      </c>
    </row>
    <row r="104" spans="1:39" s="49" customFormat="1" x14ac:dyDescent="0.25">
      <c r="A104" s="49" t="s">
        <v>132</v>
      </c>
      <c r="B104" s="49">
        <v>6.2702727944444208</v>
      </c>
      <c r="C104" s="49">
        <v>6.3289981958402901</v>
      </c>
      <c r="D104" s="49">
        <v>6.3558380547665809</v>
      </c>
      <c r="E104" s="49">
        <v>6.3954501891014859</v>
      </c>
      <c r="F104" s="49">
        <v>6.4335658127152486</v>
      </c>
      <c r="G104" s="49">
        <v>6.4737917177917979</v>
      </c>
      <c r="H104" s="49">
        <v>6.5154631918281467</v>
      </c>
      <c r="I104" s="49">
        <v>6.5602788870476001</v>
      </c>
      <c r="J104" s="49">
        <v>6.6125570460116805</v>
      </c>
      <c r="K104" s="49">
        <v>6.670009328281818</v>
      </c>
      <c r="L104" s="49">
        <v>6.7318381495594313</v>
      </c>
      <c r="M104" s="49">
        <v>6.7971590353371631</v>
      </c>
      <c r="N104" s="49">
        <v>6.8664556175578895</v>
      </c>
      <c r="O104" s="49">
        <v>6.9324871670069594</v>
      </c>
      <c r="P104" s="49">
        <v>7.0005331004520839</v>
      </c>
      <c r="Q104" s="49">
        <v>7.0722012585230569</v>
      </c>
      <c r="R104" s="49">
        <v>7.1492312462014409</v>
      </c>
      <c r="S104" s="49">
        <v>7.2336326956458468</v>
      </c>
      <c r="T104" s="49">
        <v>7.3204290039462023</v>
      </c>
      <c r="U104" s="49">
        <v>7.4090875137707455</v>
      </c>
      <c r="V104" s="49">
        <v>7.498327249335472</v>
      </c>
      <c r="W104" s="49">
        <v>7.5871778800472081</v>
      </c>
      <c r="X104" s="49">
        <v>7.6744409711762849</v>
      </c>
      <c r="Y104" s="49">
        <v>7.7600574348770257</v>
      </c>
      <c r="Z104" s="49">
        <v>7.8431810506533521</v>
      </c>
      <c r="AA104" s="49">
        <v>7.9231668129791268</v>
      </c>
      <c r="AB104" s="49">
        <v>7.9999062272084567</v>
      </c>
      <c r="AC104" s="49">
        <v>8.0720938758135254</v>
      </c>
      <c r="AD104" s="49">
        <v>8.146265708339822</v>
      </c>
      <c r="AE104" s="49">
        <v>8.2180758145664186</v>
      </c>
      <c r="AF104" s="49">
        <v>8.2874142675447207</v>
      </c>
      <c r="AG104" s="49">
        <v>8.3540671732344798</v>
      </c>
      <c r="AH104" s="49">
        <v>8.4176987841078468</v>
      </c>
      <c r="AI104" s="49">
        <v>8.4778934982726</v>
      </c>
      <c r="AJ104" s="49">
        <v>8.5342379570583606</v>
      </c>
      <c r="AK104" s="49">
        <v>8.5864161709425595</v>
      </c>
      <c r="AL104" s="49">
        <v>8.6342891255754441</v>
      </c>
      <c r="AM104" s="49">
        <v>8.6779362749064965</v>
      </c>
    </row>
    <row r="105" spans="1:39" s="49" customFormat="1" x14ac:dyDescent="0.25">
      <c r="A105" s="49" t="s">
        <v>133</v>
      </c>
      <c r="B105" s="49">
        <v>6.2235814209594462</v>
      </c>
      <c r="C105" s="49">
        <v>6.0339025408230675</v>
      </c>
      <c r="D105" s="49">
        <v>6.4213886079800231</v>
      </c>
      <c r="E105" s="49">
        <v>6.377064790349241</v>
      </c>
      <c r="F105" s="49">
        <v>6.5611391474723266</v>
      </c>
      <c r="G105" s="49">
        <v>6.5598494632724753</v>
      </c>
      <c r="H105" s="49">
        <v>6.5585610687570686</v>
      </c>
      <c r="I105" s="49">
        <v>7.3572734028841946</v>
      </c>
      <c r="J105" s="49">
        <v>7.355987583868635</v>
      </c>
      <c r="K105" s="49">
        <v>7.3547030506801319</v>
      </c>
      <c r="L105" s="49">
        <v>7.3534198020251207</v>
      </c>
      <c r="M105" s="49">
        <v>7.3521378366100363</v>
      </c>
      <c r="N105" s="49">
        <v>8.1508565934046207</v>
      </c>
      <c r="O105" s="49">
        <v>8.1495771906469621</v>
      </c>
      <c r="P105" s="49">
        <v>8.1482990672834941</v>
      </c>
      <c r="Q105" s="49">
        <v>8.1470222220439616</v>
      </c>
      <c r="R105" s="49">
        <v>8.145746653658108</v>
      </c>
      <c r="S105" s="49">
        <v>8.1444723608323635</v>
      </c>
      <c r="T105" s="49">
        <v>8.1431993423081277</v>
      </c>
      <c r="U105" s="49">
        <v>8.1419275967918345</v>
      </c>
      <c r="V105" s="49">
        <v>8.1406571230248801</v>
      </c>
      <c r="W105" s="49">
        <v>8.1393879197370058</v>
      </c>
      <c r="X105" s="49">
        <v>8.138119985646302</v>
      </c>
      <c r="Y105" s="49">
        <v>8.1368533194941648</v>
      </c>
      <c r="Z105" s="49">
        <v>8.1355879200103338</v>
      </c>
      <c r="AA105" s="49">
        <v>8.1343237859245541</v>
      </c>
      <c r="AB105" s="49">
        <v>8.133060915966567</v>
      </c>
      <c r="AC105" s="49">
        <v>8.1317993088777705</v>
      </c>
      <c r="AD105" s="49">
        <v>8.1305389633995571</v>
      </c>
      <c r="AE105" s="49">
        <v>8.1292798782733247</v>
      </c>
      <c r="AF105" s="49">
        <v>8.1280220522288147</v>
      </c>
      <c r="AG105" s="49">
        <v>8.1267654840074268</v>
      </c>
      <c r="AH105" s="49">
        <v>8.1255101723505518</v>
      </c>
      <c r="AI105" s="49">
        <v>8.1242561160112441</v>
      </c>
      <c r="AJ105" s="49">
        <v>8.1230033137308979</v>
      </c>
      <c r="AK105" s="49">
        <v>8.1217517642392529</v>
      </c>
      <c r="AL105" s="49">
        <v>8.1205014663126711</v>
      </c>
      <c r="AM105" s="49">
        <v>8.1192524186808921</v>
      </c>
    </row>
    <row r="106" spans="1:39" s="49" customFormat="1" x14ac:dyDescent="0.25">
      <c r="A106" s="49" t="s">
        <v>134</v>
      </c>
      <c r="B106" s="49">
        <v>10.311697482222222</v>
      </c>
      <c r="C106" s="49">
        <v>10.354068179793551</v>
      </c>
      <c r="D106" s="49">
        <v>10.398619627654499</v>
      </c>
      <c r="E106" s="49">
        <v>10.491538150904224</v>
      </c>
      <c r="F106" s="49">
        <v>10.588676434248153</v>
      </c>
      <c r="G106" s="49">
        <v>10.689994471392454</v>
      </c>
      <c r="H106" s="49">
        <v>10.794251233851153</v>
      </c>
      <c r="I106" s="49">
        <v>10.90092520346969</v>
      </c>
      <c r="J106" s="49">
        <v>11.008492162631086</v>
      </c>
      <c r="K106" s="49">
        <v>11.117346324757158</v>
      </c>
      <c r="L106" s="49">
        <v>11.226666399892936</v>
      </c>
      <c r="M106" s="49">
        <v>11.335670245214001</v>
      </c>
      <c r="N106" s="49">
        <v>11.446055194370103</v>
      </c>
      <c r="O106" s="49">
        <v>11.552608126669666</v>
      </c>
      <c r="P106" s="49">
        <v>11.658418737713129</v>
      </c>
      <c r="Q106" s="49">
        <v>11.764374527465439</v>
      </c>
      <c r="R106" s="49">
        <v>11.870632763973372</v>
      </c>
      <c r="S106" s="49">
        <v>11.977768349981718</v>
      </c>
      <c r="T106" s="49">
        <v>12.08453004867269</v>
      </c>
      <c r="U106" s="49">
        <v>12.19169390834373</v>
      </c>
      <c r="V106" s="49">
        <v>12.299130143253144</v>
      </c>
      <c r="W106" s="49">
        <v>12.406834718298622</v>
      </c>
      <c r="X106" s="49">
        <v>12.514448275042076</v>
      </c>
      <c r="Y106" s="49">
        <v>12.59791071102109</v>
      </c>
      <c r="Z106" s="49">
        <v>12.681304264186458</v>
      </c>
      <c r="AA106" s="49">
        <v>12.764945643054119</v>
      </c>
      <c r="AB106" s="49">
        <v>12.849054749637862</v>
      </c>
      <c r="AC106" s="49">
        <v>12.93324407563361</v>
      </c>
      <c r="AD106" s="49">
        <v>13.016527176976195</v>
      </c>
      <c r="AE106" s="49">
        <v>13.09979643256815</v>
      </c>
      <c r="AF106" s="49">
        <v>13.183246594621604</v>
      </c>
      <c r="AG106" s="49">
        <v>13.266978719134446</v>
      </c>
      <c r="AH106" s="49">
        <v>13.351181764293962</v>
      </c>
      <c r="AI106" s="49">
        <v>13.435951970026759</v>
      </c>
      <c r="AJ106" s="49">
        <v>13.521561400074042</v>
      </c>
      <c r="AK106" s="49">
        <v>13.608100280832293</v>
      </c>
      <c r="AL106" s="49">
        <v>13.695745094354667</v>
      </c>
      <c r="AM106" s="49">
        <v>13.78458154262967</v>
      </c>
    </row>
    <row r="126" spans="1:2" x14ac:dyDescent="0.25">
      <c r="A126" s="48" t="s">
        <v>35</v>
      </c>
      <c r="B126" s="3"/>
    </row>
    <row r="127" spans="1:2" x14ac:dyDescent="0.25">
      <c r="A127" t="s">
        <v>98</v>
      </c>
      <c r="B127" t="s">
        <v>135</v>
      </c>
    </row>
    <row r="128" spans="1:2" ht="18" x14ac:dyDescent="0.35">
      <c r="A128" t="s">
        <v>99</v>
      </c>
      <c r="B128" t="s">
        <v>136</v>
      </c>
    </row>
    <row r="129" spans="1:39" x14ac:dyDescent="0.25">
      <c r="A129" s="1" t="s">
        <v>137</v>
      </c>
      <c r="B129" s="1">
        <v>2023</v>
      </c>
      <c r="C129" s="1">
        <v>2024</v>
      </c>
      <c r="D129" s="1">
        <v>2025</v>
      </c>
      <c r="E129" s="1">
        <v>2026</v>
      </c>
      <c r="F129" s="1">
        <v>2027</v>
      </c>
      <c r="G129" s="1">
        <v>2028</v>
      </c>
      <c r="H129" s="1">
        <v>2029</v>
      </c>
      <c r="I129" s="1">
        <v>2030</v>
      </c>
      <c r="J129" s="1">
        <v>2031</v>
      </c>
      <c r="K129" s="1">
        <v>2032</v>
      </c>
      <c r="L129" s="1">
        <v>2033</v>
      </c>
      <c r="M129" s="1">
        <v>2034</v>
      </c>
      <c r="N129" s="1">
        <v>2035</v>
      </c>
      <c r="O129" s="1">
        <v>2036</v>
      </c>
      <c r="P129" s="1">
        <v>2037</v>
      </c>
      <c r="Q129" s="1">
        <v>2038</v>
      </c>
      <c r="R129" s="1">
        <v>2039</v>
      </c>
      <c r="S129" s="1">
        <v>2040</v>
      </c>
      <c r="T129" s="1">
        <v>2041</v>
      </c>
      <c r="U129" s="1">
        <v>2042</v>
      </c>
      <c r="V129" s="1">
        <v>2043</v>
      </c>
      <c r="W129" s="1">
        <v>2044</v>
      </c>
      <c r="X129" s="1">
        <v>2045</v>
      </c>
      <c r="Y129" s="1">
        <v>2046</v>
      </c>
      <c r="Z129" s="1">
        <v>2047</v>
      </c>
      <c r="AA129" s="1">
        <v>2048</v>
      </c>
      <c r="AB129" s="1">
        <v>2049</v>
      </c>
      <c r="AC129" s="1">
        <v>2050</v>
      </c>
      <c r="AD129" s="1">
        <v>2051</v>
      </c>
      <c r="AE129" s="1">
        <v>2052</v>
      </c>
      <c r="AF129" s="1">
        <v>2053</v>
      </c>
      <c r="AG129" s="1">
        <v>2054</v>
      </c>
      <c r="AH129" s="1">
        <v>2055</v>
      </c>
      <c r="AI129" s="1">
        <v>2056</v>
      </c>
      <c r="AJ129" s="1">
        <v>2057</v>
      </c>
      <c r="AK129" s="1">
        <v>2058</v>
      </c>
      <c r="AL129" s="1">
        <v>2059</v>
      </c>
      <c r="AM129" s="1">
        <v>2060</v>
      </c>
    </row>
    <row r="130" spans="1:39" s="49" customFormat="1" x14ac:dyDescent="0.25">
      <c r="A130" s="49" t="s">
        <v>138</v>
      </c>
      <c r="B130" s="75">
        <v>4.0019999999999998</v>
      </c>
      <c r="C130" s="75">
        <v>3.7090000000000001</v>
      </c>
      <c r="D130" s="75">
        <v>3.8010000000000002</v>
      </c>
      <c r="E130" s="75">
        <v>3.766</v>
      </c>
      <c r="F130" s="75">
        <v>2.9929999999999999</v>
      </c>
      <c r="G130" s="75">
        <v>2.964</v>
      </c>
      <c r="H130" s="75">
        <v>2.952</v>
      </c>
      <c r="I130" s="75">
        <v>3.0289999999999999</v>
      </c>
      <c r="J130" s="75">
        <v>2.992</v>
      </c>
      <c r="K130" s="75">
        <v>2.97</v>
      </c>
      <c r="L130" s="75">
        <v>2.931</v>
      </c>
      <c r="M130" s="75">
        <v>2.8940000000000001</v>
      </c>
      <c r="N130" s="75">
        <v>2.944</v>
      </c>
      <c r="O130" s="75">
        <v>2.92</v>
      </c>
      <c r="P130" s="75">
        <v>2.9</v>
      </c>
      <c r="Q130" s="75">
        <v>2.8730000000000002</v>
      </c>
      <c r="R130" s="75">
        <v>2.859</v>
      </c>
      <c r="S130" s="75">
        <v>2.823</v>
      </c>
      <c r="T130" s="75">
        <v>2.7919999999999998</v>
      </c>
      <c r="U130" s="75">
        <v>2.762</v>
      </c>
      <c r="V130" s="75">
        <v>2.7450000000000001</v>
      </c>
      <c r="W130" s="75">
        <v>2.718</v>
      </c>
      <c r="X130" s="75">
        <v>2.694</v>
      </c>
      <c r="Y130" s="75">
        <v>2.67</v>
      </c>
      <c r="Z130" s="75">
        <v>2.6480000000000001</v>
      </c>
      <c r="AA130" s="75">
        <v>2.6269999999999998</v>
      </c>
      <c r="AB130" s="75">
        <v>2.6070000000000002</v>
      </c>
      <c r="AC130" s="75">
        <v>2.6040000000000001</v>
      </c>
      <c r="AD130" s="75">
        <v>2.6030000000000002</v>
      </c>
      <c r="AE130" s="75">
        <v>2.6019999999999999</v>
      </c>
      <c r="AF130" s="75">
        <v>2.6019999999999999</v>
      </c>
      <c r="AG130" s="75">
        <v>2.601</v>
      </c>
      <c r="AH130" s="75">
        <v>2.601</v>
      </c>
      <c r="AI130" s="75">
        <v>2.601</v>
      </c>
      <c r="AJ130" s="75">
        <v>2.601</v>
      </c>
      <c r="AK130" s="75">
        <v>2.601</v>
      </c>
      <c r="AL130" s="75">
        <v>2.601</v>
      </c>
      <c r="AM130" s="75">
        <v>2.601</v>
      </c>
    </row>
    <row r="131" spans="1:39" s="49" customFormat="1" x14ac:dyDescent="0.25">
      <c r="A131" s="49" t="s">
        <v>139</v>
      </c>
      <c r="B131" s="75">
        <v>26.169</v>
      </c>
      <c r="C131" s="75">
        <v>26.843</v>
      </c>
      <c r="D131" s="95">
        <v>24.986999999999998</v>
      </c>
      <c r="E131" s="75">
        <v>24.754999999999999</v>
      </c>
      <c r="F131" s="75">
        <v>23.6</v>
      </c>
      <c r="G131" s="75">
        <v>23.681999999999999</v>
      </c>
      <c r="H131" s="75">
        <v>23.521000000000001</v>
      </c>
      <c r="I131" s="75">
        <v>23.355</v>
      </c>
      <c r="J131" s="75">
        <v>23.297999999999998</v>
      </c>
      <c r="K131" s="75">
        <v>22.948</v>
      </c>
      <c r="L131" s="75">
        <v>22.835000000000001</v>
      </c>
      <c r="M131" s="75">
        <v>22.562999999999999</v>
      </c>
      <c r="N131" s="75">
        <v>22.042999999999999</v>
      </c>
      <c r="O131" s="75">
        <v>21.434999999999999</v>
      </c>
      <c r="P131" s="75">
        <v>20.664000000000001</v>
      </c>
      <c r="Q131" s="75">
        <v>19.882000000000001</v>
      </c>
      <c r="R131" s="75">
        <v>19.158000000000001</v>
      </c>
      <c r="S131" s="75">
        <v>18.402999999999999</v>
      </c>
      <c r="T131" s="75">
        <v>17.736000000000001</v>
      </c>
      <c r="U131" s="75">
        <v>16.95</v>
      </c>
      <c r="V131" s="75">
        <v>16.271999999999998</v>
      </c>
      <c r="W131" s="75">
        <v>15.65</v>
      </c>
      <c r="X131" s="75">
        <v>14.974</v>
      </c>
      <c r="Y131" s="75">
        <v>14.395</v>
      </c>
      <c r="Z131" s="75">
        <v>13.787000000000001</v>
      </c>
      <c r="AA131" s="75">
        <v>13.198</v>
      </c>
      <c r="AB131" s="75">
        <v>12.75</v>
      </c>
      <c r="AC131" s="95">
        <v>12.336</v>
      </c>
      <c r="AD131" s="75">
        <v>11.933</v>
      </c>
      <c r="AE131" s="75">
        <v>11.569000000000001</v>
      </c>
      <c r="AF131" s="75">
        <v>11.25</v>
      </c>
      <c r="AG131" s="75">
        <v>10.959</v>
      </c>
      <c r="AH131" s="75">
        <v>10.701000000000001</v>
      </c>
      <c r="AI131" s="75">
        <v>10.464</v>
      </c>
      <c r="AJ131" s="75">
        <v>10.253</v>
      </c>
      <c r="AK131" s="75">
        <v>10.061999999999999</v>
      </c>
      <c r="AL131" s="75">
        <v>9.8840000000000003</v>
      </c>
      <c r="AM131" s="75">
        <v>9.7279999999999998</v>
      </c>
    </row>
    <row r="132" spans="1:39" s="49" customFormat="1" x14ac:dyDescent="0.25">
      <c r="A132" s="49" t="s">
        <v>116</v>
      </c>
      <c r="B132" s="75">
        <v>7.3150000000000004</v>
      </c>
      <c r="C132" s="75">
        <v>7.2720000000000002</v>
      </c>
      <c r="D132" s="75">
        <v>7.2560000000000002</v>
      </c>
      <c r="E132" s="75">
        <v>7.2489999999999997</v>
      </c>
      <c r="F132" s="75">
        <v>7.2539999999999996</v>
      </c>
      <c r="G132" s="75">
        <v>7.2759999999999998</v>
      </c>
      <c r="H132" s="75">
        <v>7.2889999999999997</v>
      </c>
      <c r="I132" s="75">
        <v>7.2619999999999996</v>
      </c>
      <c r="J132" s="75">
        <v>7.2359999999999998</v>
      </c>
      <c r="K132" s="75">
        <v>7.2190000000000003</v>
      </c>
      <c r="L132" s="75">
        <v>7.1849999999999996</v>
      </c>
      <c r="M132" s="75">
        <v>7.1550000000000002</v>
      </c>
      <c r="N132" s="75">
        <v>7.1260000000000003</v>
      </c>
      <c r="O132" s="75">
        <v>7.0579999999999998</v>
      </c>
      <c r="P132" s="75">
        <v>6.923</v>
      </c>
      <c r="Q132" s="75">
        <v>6.9160000000000004</v>
      </c>
      <c r="R132" s="75">
        <v>6.9080000000000004</v>
      </c>
      <c r="S132" s="75">
        <v>6.9020000000000001</v>
      </c>
      <c r="T132" s="75">
        <v>6.8970000000000002</v>
      </c>
      <c r="U132" s="75">
        <v>6.89</v>
      </c>
      <c r="V132" s="75">
        <v>6.8819999999999997</v>
      </c>
      <c r="W132" s="75">
        <v>6.8730000000000002</v>
      </c>
      <c r="X132" s="75">
        <v>6.8680000000000003</v>
      </c>
      <c r="Y132" s="75">
        <v>6.8639999999999999</v>
      </c>
      <c r="Z132" s="75">
        <v>6.86</v>
      </c>
      <c r="AA132" s="75">
        <v>6.8550000000000004</v>
      </c>
      <c r="AB132" s="75">
        <v>6.8490000000000002</v>
      </c>
      <c r="AC132" s="75">
        <v>6.8419999999999996</v>
      </c>
      <c r="AD132" s="75">
        <v>6.8419999999999996</v>
      </c>
      <c r="AE132" s="75">
        <v>6.8419999999999996</v>
      </c>
      <c r="AF132" s="75">
        <v>6.8419999999999996</v>
      </c>
      <c r="AG132" s="75">
        <v>6.8419999999999996</v>
      </c>
      <c r="AH132" s="75">
        <v>6.8419999999999996</v>
      </c>
      <c r="AI132" s="75">
        <v>6.8419999999999996</v>
      </c>
      <c r="AJ132" s="75">
        <v>6.8419999999999996</v>
      </c>
      <c r="AK132" s="75">
        <v>6.8419999999999996</v>
      </c>
      <c r="AL132" s="75">
        <v>6.8419999999999996</v>
      </c>
      <c r="AM132" s="75">
        <v>6.8419999999999996</v>
      </c>
    </row>
    <row r="133" spans="1:39" s="49" customFormat="1" x14ac:dyDescent="0.25">
      <c r="A133" s="49" t="s">
        <v>140</v>
      </c>
      <c r="B133" s="75">
        <v>0.23499999999999999</v>
      </c>
      <c r="C133" s="75">
        <v>0.23599999999999999</v>
      </c>
      <c r="D133" s="75">
        <v>0.23599999999999999</v>
      </c>
      <c r="E133" s="75">
        <v>0.19400000000000001</v>
      </c>
      <c r="F133" s="75">
        <v>0.19600000000000001</v>
      </c>
      <c r="G133" s="75">
        <v>0.19600000000000001</v>
      </c>
      <c r="H133" s="75">
        <v>0.19600000000000001</v>
      </c>
      <c r="I133" s="75">
        <v>0.19900000000000001</v>
      </c>
      <c r="J133" s="75">
        <v>0.23799999999999999</v>
      </c>
      <c r="K133" s="75">
        <v>0.23799999999999999</v>
      </c>
      <c r="L133" s="75">
        <v>0.23799999999999999</v>
      </c>
      <c r="M133" s="75">
        <v>0.24099999999999999</v>
      </c>
      <c r="N133" s="75">
        <v>0.24</v>
      </c>
      <c r="O133" s="75">
        <v>0.24</v>
      </c>
      <c r="P133" s="75">
        <v>0.24299999999999999</v>
      </c>
      <c r="Q133" s="75">
        <v>0.24299999999999999</v>
      </c>
      <c r="R133" s="75">
        <v>0.24299999999999999</v>
      </c>
      <c r="S133" s="75">
        <v>0.24299999999999999</v>
      </c>
      <c r="T133" s="75">
        <v>0.24299999999999999</v>
      </c>
      <c r="U133" s="75">
        <v>0.245</v>
      </c>
      <c r="V133" s="75">
        <v>0.245</v>
      </c>
      <c r="W133" s="75">
        <v>0.245</v>
      </c>
      <c r="X133" s="75">
        <v>0.245</v>
      </c>
      <c r="Y133" s="75">
        <v>0.247</v>
      </c>
      <c r="Z133" s="75">
        <v>0.247</v>
      </c>
      <c r="AA133" s="75">
        <v>0.247</v>
      </c>
      <c r="AB133" s="75">
        <v>0.247</v>
      </c>
      <c r="AC133" s="75">
        <v>0.247</v>
      </c>
      <c r="AD133" s="75">
        <v>0.247</v>
      </c>
      <c r="AE133" s="75">
        <v>0.247</v>
      </c>
      <c r="AF133" s="75">
        <v>0.247</v>
      </c>
      <c r="AG133" s="75">
        <v>0.247</v>
      </c>
      <c r="AH133" s="75">
        <v>0.247</v>
      </c>
      <c r="AI133" s="75">
        <v>0.247</v>
      </c>
      <c r="AJ133" s="75">
        <v>0.247</v>
      </c>
      <c r="AK133" s="75">
        <v>0.247</v>
      </c>
      <c r="AL133" s="75">
        <v>0.247</v>
      </c>
      <c r="AM133" s="75">
        <v>0.247</v>
      </c>
    </row>
    <row r="134" spans="1:39" s="49" customFormat="1" x14ac:dyDescent="0.25">
      <c r="A134" s="49" t="s">
        <v>141</v>
      </c>
      <c r="B134" s="75">
        <v>-6.1790000000000003</v>
      </c>
      <c r="C134" s="75">
        <v>-6.3390000000000004</v>
      </c>
      <c r="D134" s="75">
        <v>-7.3710000000000004</v>
      </c>
      <c r="E134" s="75">
        <v>-8.7889999999999997</v>
      </c>
      <c r="F134" s="75">
        <v>-10.404</v>
      </c>
      <c r="G134" s="75">
        <v>-12.346</v>
      </c>
      <c r="H134" s="75">
        <v>-13.926</v>
      </c>
      <c r="I134" s="75">
        <v>-14.833</v>
      </c>
      <c r="J134" s="75">
        <v>-15.435</v>
      </c>
      <c r="K134" s="75">
        <v>-15.996</v>
      </c>
      <c r="L134" s="75">
        <v>-16.7</v>
      </c>
      <c r="M134" s="75">
        <v>-17.622</v>
      </c>
      <c r="N134" s="75">
        <v>-18.521000000000001</v>
      </c>
      <c r="O134" s="75">
        <v>-19.59</v>
      </c>
      <c r="P134" s="75">
        <v>-21.952000000000002</v>
      </c>
      <c r="Q134" s="75">
        <v>-23.291</v>
      </c>
      <c r="R134" s="75">
        <v>-24.593</v>
      </c>
      <c r="S134" s="75">
        <v>-25.931000000000001</v>
      </c>
      <c r="T134" s="75">
        <v>-27.173999999999999</v>
      </c>
      <c r="U134" s="75">
        <v>-28.292999999999999</v>
      </c>
      <c r="V134" s="75">
        <v>-28.922000000000001</v>
      </c>
      <c r="W134" s="75">
        <v>-28.971</v>
      </c>
      <c r="X134" s="75">
        <v>-28.79</v>
      </c>
      <c r="Y134" s="75">
        <v>-27.795000000000002</v>
      </c>
      <c r="Z134" s="75">
        <v>-26.754999999999999</v>
      </c>
      <c r="AA134" s="75">
        <v>-26.186</v>
      </c>
      <c r="AB134" s="75">
        <v>-26.492000000000001</v>
      </c>
      <c r="AC134" s="75">
        <v>-26.773</v>
      </c>
      <c r="AD134" s="75">
        <v>-26.773</v>
      </c>
      <c r="AE134" s="75">
        <v>-26.773</v>
      </c>
      <c r="AF134" s="75">
        <v>-26.773</v>
      </c>
      <c r="AG134" s="75">
        <v>-26.773</v>
      </c>
      <c r="AH134" s="75">
        <v>-26.773</v>
      </c>
      <c r="AI134" s="75">
        <v>-26.773</v>
      </c>
      <c r="AJ134" s="75">
        <v>-26.773</v>
      </c>
      <c r="AK134" s="75">
        <v>-26.773</v>
      </c>
      <c r="AL134" s="75">
        <v>-26.773</v>
      </c>
      <c r="AM134" s="75">
        <v>-26.773</v>
      </c>
    </row>
    <row r="135" spans="1:39" s="53" customFormat="1" x14ac:dyDescent="0.25">
      <c r="A135" s="49" t="s">
        <v>142</v>
      </c>
      <c r="B135" s="75">
        <v>3.5640000000000001</v>
      </c>
      <c r="C135" s="75">
        <v>4.1710000000000003</v>
      </c>
      <c r="D135" s="75">
        <v>4.2919999999999998</v>
      </c>
      <c r="E135" s="75">
        <v>4.41</v>
      </c>
      <c r="F135" s="75">
        <v>4.5270000000000001</v>
      </c>
      <c r="G135" s="75">
        <v>4.641</v>
      </c>
      <c r="H135" s="75">
        <v>4.7539999999999996</v>
      </c>
      <c r="I135" s="75">
        <v>4.8659999999999997</v>
      </c>
      <c r="J135" s="75">
        <v>4.9779999999999998</v>
      </c>
      <c r="K135" s="75">
        <v>5.0890000000000004</v>
      </c>
      <c r="L135" s="75">
        <v>5.1959999999999997</v>
      </c>
      <c r="M135" s="75">
        <v>5.3</v>
      </c>
      <c r="N135" s="75">
        <v>5.399</v>
      </c>
      <c r="O135" s="75">
        <v>5.4870000000000001</v>
      </c>
      <c r="P135" s="75">
        <v>5.5650000000000004</v>
      </c>
      <c r="Q135" s="75">
        <v>5.6289999999999996</v>
      </c>
      <c r="R135" s="75">
        <v>5.6769999999999996</v>
      </c>
      <c r="S135" s="75">
        <v>5.7060000000000004</v>
      </c>
      <c r="T135" s="75">
        <v>5.7149999999999999</v>
      </c>
      <c r="U135" s="75">
        <v>5.6980000000000004</v>
      </c>
      <c r="V135" s="75">
        <v>5.6539999999999999</v>
      </c>
      <c r="W135" s="75">
        <v>5.5759999999999996</v>
      </c>
      <c r="X135" s="75">
        <v>5.4640000000000004</v>
      </c>
      <c r="Y135" s="75">
        <v>5.3230000000000004</v>
      </c>
      <c r="Z135" s="75">
        <v>5.1630000000000003</v>
      </c>
      <c r="AA135" s="75">
        <v>5</v>
      </c>
      <c r="AB135" s="75">
        <v>4.8479999999999999</v>
      </c>
      <c r="AC135" s="75">
        <v>4.718</v>
      </c>
      <c r="AD135" s="75">
        <v>4.6180000000000003</v>
      </c>
      <c r="AE135" s="75">
        <v>4.5460000000000003</v>
      </c>
      <c r="AF135" s="75">
        <v>4.5019999999999998</v>
      </c>
      <c r="AG135" s="75">
        <v>4.4790000000000001</v>
      </c>
      <c r="AH135" s="75">
        <v>4.4749999999999996</v>
      </c>
      <c r="AI135" s="75">
        <v>4.4850000000000003</v>
      </c>
      <c r="AJ135" s="75">
        <v>4.5049999999999999</v>
      </c>
      <c r="AK135" s="75">
        <v>4.5330000000000004</v>
      </c>
      <c r="AL135" s="75">
        <v>4.5659999999999998</v>
      </c>
      <c r="AM135" s="75">
        <v>4.6040000000000001</v>
      </c>
    </row>
    <row r="136" spans="1:39" s="49" customFormat="1" x14ac:dyDescent="0.25">
      <c r="A136" s="49" t="s">
        <v>143</v>
      </c>
      <c r="B136" s="49">
        <f>SUM(B130:B135)</f>
        <v>35.105999999999995</v>
      </c>
      <c r="C136" s="49">
        <f t="shared" ref="C136:AM136" si="0">SUM(C130:C135)</f>
        <v>35.891999999999996</v>
      </c>
      <c r="D136" s="49">
        <f t="shared" si="0"/>
        <v>33.200999999999993</v>
      </c>
      <c r="E136" s="49">
        <f t="shared" si="0"/>
        <v>31.585000000000004</v>
      </c>
      <c r="F136" s="49">
        <f t="shared" si="0"/>
        <v>28.166</v>
      </c>
      <c r="G136" s="49">
        <f t="shared" si="0"/>
        <v>26.412999999999997</v>
      </c>
      <c r="H136" s="49">
        <f t="shared" si="0"/>
        <v>24.785999999999994</v>
      </c>
      <c r="I136" s="49">
        <f t="shared" si="0"/>
        <v>23.878</v>
      </c>
      <c r="J136" s="49">
        <f t="shared" si="0"/>
        <v>23.306999999999995</v>
      </c>
      <c r="K136" s="49">
        <f t="shared" si="0"/>
        <v>22.467999999999996</v>
      </c>
      <c r="L136" s="49">
        <f t="shared" si="0"/>
        <v>21.685000000000002</v>
      </c>
      <c r="M136" s="49">
        <f t="shared" si="0"/>
        <v>20.531000000000002</v>
      </c>
      <c r="N136" s="49">
        <f t="shared" si="0"/>
        <v>19.231000000000002</v>
      </c>
      <c r="O136" s="49">
        <f t="shared" si="0"/>
        <v>17.549999999999997</v>
      </c>
      <c r="P136" s="49">
        <f t="shared" si="0"/>
        <v>14.343</v>
      </c>
      <c r="Q136" s="49">
        <f t="shared" si="0"/>
        <v>12.252000000000001</v>
      </c>
      <c r="R136" s="49">
        <f t="shared" si="0"/>
        <v>10.252000000000002</v>
      </c>
      <c r="S136" s="49">
        <f t="shared" si="0"/>
        <v>8.1459999999999972</v>
      </c>
      <c r="T136" s="49">
        <f t="shared" si="0"/>
        <v>6.2089999999999961</v>
      </c>
      <c r="U136" s="49">
        <f t="shared" si="0"/>
        <v>4.2520000000000024</v>
      </c>
      <c r="V136" s="49">
        <f t="shared" si="0"/>
        <v>2.8760000000000012</v>
      </c>
      <c r="W136" s="49">
        <f t="shared" si="0"/>
        <v>2.0910000000000037</v>
      </c>
      <c r="X136" s="49">
        <f t="shared" si="0"/>
        <v>1.4550000000000036</v>
      </c>
      <c r="Y136" s="49">
        <f t="shared" si="0"/>
        <v>1.7039999999999971</v>
      </c>
      <c r="Z136" s="49">
        <f t="shared" si="0"/>
        <v>1.9500000000000028</v>
      </c>
      <c r="AA136" s="49">
        <f t="shared" si="0"/>
        <v>1.7409999999999997</v>
      </c>
      <c r="AB136" s="49">
        <f t="shared" si="0"/>
        <v>0.80899999999999839</v>
      </c>
      <c r="AC136" s="49">
        <f t="shared" si="0"/>
        <v>-2.5999999999999801E-2</v>
      </c>
      <c r="AD136" s="49">
        <f t="shared" si="0"/>
        <v>-0.52999999999999936</v>
      </c>
      <c r="AE136" s="49">
        <f t="shared" si="0"/>
        <v>-0.96699999999999786</v>
      </c>
      <c r="AF136" s="49">
        <f t="shared" si="0"/>
        <v>-1.330000000000001</v>
      </c>
      <c r="AG136" s="49">
        <f t="shared" si="0"/>
        <v>-1.6450000000000022</v>
      </c>
      <c r="AH136" s="49">
        <f t="shared" si="0"/>
        <v>-1.9070000000000018</v>
      </c>
      <c r="AI136" s="49">
        <f t="shared" si="0"/>
        <v>-2.1339999999999995</v>
      </c>
      <c r="AJ136" s="49">
        <f t="shared" si="0"/>
        <v>-2.325000000000002</v>
      </c>
      <c r="AK136" s="49">
        <f t="shared" si="0"/>
        <v>-2.4880000000000004</v>
      </c>
      <c r="AL136" s="49">
        <f t="shared" si="0"/>
        <v>-2.6330000000000018</v>
      </c>
      <c r="AM136" s="49">
        <f t="shared" si="0"/>
        <v>-2.7510000000000003</v>
      </c>
    </row>
    <row r="138" spans="1:39" x14ac:dyDescent="0.25">
      <c r="A138" t="s">
        <v>138</v>
      </c>
      <c r="B138" t="s">
        <v>144</v>
      </c>
    </row>
    <row r="139" spans="1:39" x14ac:dyDescent="0.25">
      <c r="A139" t="s">
        <v>141</v>
      </c>
      <c r="B139" t="s">
        <v>145</v>
      </c>
      <c r="AC139" s="49"/>
    </row>
    <row r="140" spans="1:39" x14ac:dyDescent="0.25">
      <c r="A140" t="s">
        <v>142</v>
      </c>
      <c r="B140" t="s">
        <v>146</v>
      </c>
      <c r="AC140" s="10"/>
    </row>
    <row r="159" spans="1:2" x14ac:dyDescent="0.25">
      <c r="A159" s="48" t="s">
        <v>40</v>
      </c>
      <c r="B159" s="3"/>
    </row>
    <row r="160" spans="1:2" x14ac:dyDescent="0.25">
      <c r="A160" t="s">
        <v>98</v>
      </c>
      <c r="B160" t="s">
        <v>147</v>
      </c>
    </row>
    <row r="161" spans="1:29" x14ac:dyDescent="0.25">
      <c r="A161" t="s">
        <v>99</v>
      </c>
      <c r="B161" t="s">
        <v>148</v>
      </c>
    </row>
    <row r="162" spans="1:29" x14ac:dyDescent="0.25">
      <c r="A162" s="1" t="s">
        <v>70</v>
      </c>
      <c r="B162" s="1"/>
      <c r="C162" s="1"/>
      <c r="D162" s="1">
        <v>2025</v>
      </c>
      <c r="E162" s="1">
        <v>2026</v>
      </c>
      <c r="F162" s="1">
        <v>2027</v>
      </c>
      <c r="G162" s="1">
        <v>2028</v>
      </c>
      <c r="H162" s="1">
        <v>2029</v>
      </c>
      <c r="I162" s="1">
        <v>2030</v>
      </c>
      <c r="J162" s="1">
        <v>2031</v>
      </c>
      <c r="K162" s="1">
        <v>2032</v>
      </c>
      <c r="L162" s="1">
        <v>2033</v>
      </c>
      <c r="M162" s="1">
        <v>2034</v>
      </c>
      <c r="N162" s="1">
        <v>2035</v>
      </c>
      <c r="O162" s="1">
        <v>2036</v>
      </c>
      <c r="P162" s="1">
        <v>2037</v>
      </c>
      <c r="Q162" s="1">
        <v>2038</v>
      </c>
      <c r="R162" s="1">
        <v>2039</v>
      </c>
      <c r="S162" s="1">
        <v>2040</v>
      </c>
      <c r="T162" s="1">
        <v>2041</v>
      </c>
      <c r="U162" s="1">
        <v>2042</v>
      </c>
      <c r="V162" s="1">
        <v>2043</v>
      </c>
      <c r="W162" s="1">
        <v>2044</v>
      </c>
      <c r="X162" s="1">
        <v>2045</v>
      </c>
      <c r="Y162" s="1">
        <v>2046</v>
      </c>
      <c r="Z162" s="1">
        <v>2047</v>
      </c>
      <c r="AA162" s="1">
        <v>2048</v>
      </c>
      <c r="AB162" s="1">
        <v>2049</v>
      </c>
      <c r="AC162" s="1">
        <v>2050</v>
      </c>
    </row>
    <row r="163" spans="1:29" s="60" customFormat="1" x14ac:dyDescent="0.25">
      <c r="A163" s="52" t="s">
        <v>50</v>
      </c>
      <c r="B163" s="52"/>
      <c r="C163" s="52"/>
      <c r="D163" s="60">
        <v>7.4388810000000003</v>
      </c>
      <c r="E163" s="60">
        <v>7.8035560000000004</v>
      </c>
      <c r="F163" s="60">
        <v>8.0980080000000001</v>
      </c>
      <c r="G163" s="60">
        <v>8.3972960000000008</v>
      </c>
      <c r="H163" s="60">
        <v>8.6749910000000003</v>
      </c>
      <c r="I163" s="60">
        <v>9.0752089999999992</v>
      </c>
      <c r="J163" s="60">
        <v>9.3440030000000007</v>
      </c>
      <c r="K163" s="60">
        <v>9.5760430000000003</v>
      </c>
      <c r="L163" s="60">
        <v>9.7625360000000008</v>
      </c>
      <c r="M163" s="60">
        <v>9.9550210000000003</v>
      </c>
      <c r="N163" s="60">
        <v>10.27703</v>
      </c>
      <c r="O163" s="60">
        <v>10.42285</v>
      </c>
      <c r="P163" s="60">
        <v>10.562720000000001</v>
      </c>
      <c r="Q163" s="60">
        <v>10.69941</v>
      </c>
      <c r="R163" s="60">
        <v>10.836779999999999</v>
      </c>
      <c r="S163" s="60">
        <v>10.920389999999999</v>
      </c>
      <c r="T163" s="60">
        <v>11.03204</v>
      </c>
      <c r="U163" s="60">
        <v>11.11656</v>
      </c>
      <c r="V163" s="60">
        <v>11.23845</v>
      </c>
      <c r="W163" s="60">
        <v>11.32701</v>
      </c>
      <c r="X163" s="60">
        <v>11.45532</v>
      </c>
      <c r="Y163" s="60">
        <v>11.53303</v>
      </c>
      <c r="Z163" s="60">
        <v>11.644399999999999</v>
      </c>
      <c r="AA163" s="60">
        <v>11.720179999999999</v>
      </c>
      <c r="AB163" s="60">
        <v>11.80395</v>
      </c>
      <c r="AC163" s="60">
        <v>11.919919999999999</v>
      </c>
    </row>
    <row r="164" spans="1:29" s="60" customFormat="1" x14ac:dyDescent="0.25">
      <c r="A164" s="52" t="s">
        <v>149</v>
      </c>
      <c r="B164" s="52"/>
      <c r="C164" s="52"/>
      <c r="D164" s="60">
        <f t="shared" ref="D164:AC164" si="1">SUM(D169:D174)</f>
        <v>9.3766280000000002</v>
      </c>
      <c r="E164" s="60">
        <f t="shared" si="1"/>
        <v>9.1915169999999993</v>
      </c>
      <c r="F164" s="60">
        <f t="shared" si="1"/>
        <v>9.2427969999999995</v>
      </c>
      <c r="G164" s="60">
        <f t="shared" si="1"/>
        <v>9.2638350000000003</v>
      </c>
      <c r="H164" s="60">
        <f t="shared" si="1"/>
        <v>9.1902030000000003</v>
      </c>
      <c r="I164" s="60">
        <f t="shared" si="1"/>
        <v>9.2192410000000002</v>
      </c>
      <c r="J164" s="60">
        <f t="shared" si="1"/>
        <v>9.1866970000000006</v>
      </c>
      <c r="K164" s="60">
        <f t="shared" si="1"/>
        <v>9.2275320000000001</v>
      </c>
      <c r="L164" s="60">
        <f t="shared" si="1"/>
        <v>9.2770840000000003</v>
      </c>
      <c r="M164" s="60">
        <f t="shared" si="1"/>
        <v>9.3376079999999995</v>
      </c>
      <c r="N164" s="60">
        <f t="shared" si="1"/>
        <v>9.1624730000000003</v>
      </c>
      <c r="O164" s="60">
        <f t="shared" si="1"/>
        <v>9.3093009999999996</v>
      </c>
      <c r="P164" s="60">
        <f t="shared" si="1"/>
        <v>9.3812990000000003</v>
      </c>
      <c r="Q164" s="60">
        <f t="shared" si="1"/>
        <v>9.5221719999999994</v>
      </c>
      <c r="R164" s="60">
        <f t="shared" si="1"/>
        <v>9.7035719999999994</v>
      </c>
      <c r="S164" s="60">
        <f t="shared" si="1"/>
        <v>10.072324</v>
      </c>
      <c r="T164" s="60">
        <f t="shared" si="1"/>
        <v>10.238062999999999</v>
      </c>
      <c r="U164" s="60">
        <f t="shared" si="1"/>
        <v>10.411942</v>
      </c>
      <c r="V164" s="60">
        <f t="shared" si="1"/>
        <v>10.591778</v>
      </c>
      <c r="W164" s="60">
        <f t="shared" si="1"/>
        <v>10.726260999999999</v>
      </c>
      <c r="X164" s="60">
        <f t="shared" si="1"/>
        <v>11.584446</v>
      </c>
      <c r="Y164" s="60">
        <f t="shared" si="1"/>
        <v>11.782669</v>
      </c>
      <c r="Z164" s="60">
        <f t="shared" si="1"/>
        <v>11.962365</v>
      </c>
      <c r="AA164" s="60">
        <f t="shared" si="1"/>
        <v>12.139303999999999</v>
      </c>
      <c r="AB164" s="60">
        <f t="shared" si="1"/>
        <v>12.326830000000001</v>
      </c>
      <c r="AC164" s="60">
        <f t="shared" si="1"/>
        <v>12.531825</v>
      </c>
    </row>
    <row r="165" spans="1:29" s="60" customFormat="1" x14ac:dyDescent="0.25">
      <c r="A165" s="52" t="s">
        <v>150</v>
      </c>
      <c r="B165" s="52"/>
      <c r="C165" s="52"/>
      <c r="D165" s="60">
        <v>0.56079999999999997</v>
      </c>
      <c r="E165" s="60">
        <v>0.65900000000000003</v>
      </c>
      <c r="F165" s="60">
        <v>0.77549999999999997</v>
      </c>
      <c r="G165" s="60">
        <v>0.91420000000000001</v>
      </c>
      <c r="H165" s="60">
        <v>1.0787</v>
      </c>
      <c r="I165" s="60">
        <v>1.274</v>
      </c>
      <c r="J165" s="60">
        <v>1.5051000000000001</v>
      </c>
      <c r="K165" s="60">
        <v>1.7776000000000001</v>
      </c>
      <c r="L165" s="60">
        <v>2.0991</v>
      </c>
      <c r="M165" s="60">
        <v>2.4780000000000002</v>
      </c>
      <c r="N165" s="60">
        <v>2.9033000000000002</v>
      </c>
      <c r="O165" s="60">
        <v>3.3111999999999999</v>
      </c>
      <c r="P165" s="60">
        <v>3.702</v>
      </c>
      <c r="Q165" s="60">
        <v>4.0715000000000003</v>
      </c>
      <c r="R165" s="60">
        <v>4.4248000000000003</v>
      </c>
      <c r="S165" s="60">
        <v>4.7643000000000004</v>
      </c>
      <c r="T165" s="60">
        <v>5.0918000000000001</v>
      </c>
      <c r="U165" s="60">
        <v>5.4089999999999998</v>
      </c>
      <c r="V165" s="60">
        <v>5.7183000000000002</v>
      </c>
      <c r="W165" s="60">
        <v>6.0204000000000004</v>
      </c>
      <c r="X165" s="60">
        <v>6.3186999999999998</v>
      </c>
      <c r="Y165" s="60">
        <v>6.6135999999999999</v>
      </c>
      <c r="Z165" s="60">
        <v>6.9067999999999996</v>
      </c>
      <c r="AA165" s="60">
        <v>7.1981000000000002</v>
      </c>
      <c r="AB165" s="60">
        <v>7.4917999999999996</v>
      </c>
      <c r="AC165" s="60">
        <v>7.7934999999999999</v>
      </c>
    </row>
    <row r="166" spans="1:29" s="60" customFormat="1" x14ac:dyDescent="0.25">
      <c r="A166" s="52" t="s">
        <v>151</v>
      </c>
      <c r="B166" s="52"/>
      <c r="C166" s="52"/>
      <c r="D166" s="60">
        <v>0.22550000000000001</v>
      </c>
      <c r="E166" s="60">
        <v>0.80300000000000005</v>
      </c>
      <c r="F166" s="60">
        <v>1.6865000000000001</v>
      </c>
      <c r="G166" s="60">
        <v>1.6865000000000001</v>
      </c>
      <c r="H166" s="60">
        <v>1.931</v>
      </c>
      <c r="I166" s="60">
        <v>2.3324229999999999</v>
      </c>
      <c r="J166" s="60">
        <v>2.7490239999999999</v>
      </c>
      <c r="K166" s="60">
        <v>2.7665000000000002</v>
      </c>
      <c r="L166" s="60">
        <v>2.7665000000000002</v>
      </c>
      <c r="M166" s="60">
        <v>3.0586570000000002</v>
      </c>
      <c r="N166" s="60">
        <v>3.1269999999999998</v>
      </c>
      <c r="O166" s="60">
        <v>3.1269999999999998</v>
      </c>
      <c r="P166" s="60">
        <v>3.1269999999999998</v>
      </c>
      <c r="Q166" s="60">
        <v>3.2517999999999998</v>
      </c>
      <c r="R166" s="60">
        <v>3.433646</v>
      </c>
      <c r="S166" s="60">
        <v>3.511244</v>
      </c>
      <c r="T166" s="60">
        <v>3.511244</v>
      </c>
      <c r="U166" s="60">
        <v>3.9376120000000001</v>
      </c>
      <c r="V166" s="60">
        <v>3.946698</v>
      </c>
      <c r="W166" s="60">
        <v>4.1097970000000004</v>
      </c>
      <c r="X166" s="60">
        <v>4.1097970000000004</v>
      </c>
      <c r="Y166" s="60">
        <v>4.1097970000000004</v>
      </c>
      <c r="Z166" s="60">
        <v>4.1097970000000004</v>
      </c>
      <c r="AA166" s="60">
        <v>4.1097970000000004</v>
      </c>
      <c r="AB166" s="60">
        <v>4.1097970000000004</v>
      </c>
      <c r="AC166" s="60">
        <v>4.1097970000000004</v>
      </c>
    </row>
    <row r="167" spans="1:29" s="60" customFormat="1" x14ac:dyDescent="0.25">
      <c r="A167" s="52" t="s">
        <v>152</v>
      </c>
      <c r="B167" s="52"/>
      <c r="C167" s="52"/>
      <c r="D167" s="60">
        <v>1.2320800000000001</v>
      </c>
      <c r="E167" s="60">
        <v>1.4610799999999999</v>
      </c>
      <c r="F167" s="60">
        <v>1.871494</v>
      </c>
      <c r="G167" s="60">
        <v>1.871494</v>
      </c>
      <c r="H167" s="60">
        <v>2.544686</v>
      </c>
      <c r="I167" s="60">
        <v>3.0508329999999999</v>
      </c>
      <c r="J167" s="60">
        <v>3.0508329999999999</v>
      </c>
      <c r="K167" s="60">
        <v>3.748542</v>
      </c>
      <c r="L167" s="60">
        <v>3.748542</v>
      </c>
      <c r="M167" s="60">
        <v>4.0178539999999998</v>
      </c>
      <c r="N167" s="60">
        <v>4.0346450000000003</v>
      </c>
      <c r="O167" s="60">
        <v>4.0688550000000001</v>
      </c>
      <c r="P167" s="60">
        <v>4.6259329999999999</v>
      </c>
      <c r="Q167" s="60">
        <v>4.9971019999999999</v>
      </c>
      <c r="R167" s="60">
        <v>5.1184149999999997</v>
      </c>
      <c r="S167" s="60">
        <v>5.1184149999999997</v>
      </c>
      <c r="T167" s="60">
        <v>5.1494150000000003</v>
      </c>
      <c r="U167" s="60">
        <v>5.443918</v>
      </c>
      <c r="V167" s="60">
        <v>5.443918</v>
      </c>
      <c r="W167" s="60">
        <v>5.7147969999999999</v>
      </c>
      <c r="X167" s="60">
        <v>5.7538359999999997</v>
      </c>
      <c r="Y167" s="60">
        <v>5.7538359999999997</v>
      </c>
      <c r="Z167" s="60">
        <v>6.3628799999999996</v>
      </c>
      <c r="AA167" s="60">
        <v>6.5877759999999999</v>
      </c>
      <c r="AB167" s="60">
        <v>6.6020820000000002</v>
      </c>
      <c r="AC167" s="60">
        <v>6.797752</v>
      </c>
    </row>
    <row r="168" spans="1:29" s="60" customFormat="1" x14ac:dyDescent="0.25">
      <c r="A168" s="52" t="s">
        <v>153</v>
      </c>
      <c r="B168" s="52"/>
      <c r="C168" s="52"/>
      <c r="D168" s="60">
        <v>0</v>
      </c>
      <c r="E168" s="60">
        <v>0</v>
      </c>
      <c r="F168" s="60">
        <v>0</v>
      </c>
      <c r="G168" s="60">
        <v>0</v>
      </c>
      <c r="H168" s="60">
        <v>0</v>
      </c>
      <c r="I168" s="60">
        <v>0</v>
      </c>
      <c r="J168" s="60">
        <v>0</v>
      </c>
      <c r="K168" s="60">
        <v>0</v>
      </c>
      <c r="L168" s="60">
        <v>0</v>
      </c>
      <c r="M168" s="60">
        <v>0</v>
      </c>
      <c r="N168" s="60">
        <v>0</v>
      </c>
      <c r="O168" s="60">
        <v>0</v>
      </c>
      <c r="P168" s="60">
        <v>0</v>
      </c>
      <c r="Q168" s="60">
        <v>0</v>
      </c>
      <c r="R168" s="60">
        <v>0</v>
      </c>
      <c r="S168" s="60">
        <v>0</v>
      </c>
      <c r="T168" s="60">
        <v>0</v>
      </c>
      <c r="U168" s="60">
        <v>0</v>
      </c>
      <c r="V168" s="60">
        <v>0</v>
      </c>
      <c r="W168" s="60">
        <v>0</v>
      </c>
      <c r="X168" s="60">
        <v>0</v>
      </c>
      <c r="Y168" s="60">
        <v>0</v>
      </c>
      <c r="Z168" s="60">
        <v>0</v>
      </c>
      <c r="AA168" s="60">
        <v>0</v>
      </c>
      <c r="AB168" s="60">
        <v>0</v>
      </c>
      <c r="AC168" s="60">
        <v>0</v>
      </c>
    </row>
    <row r="169" spans="1:29" s="60" customFormat="1" x14ac:dyDescent="0.25">
      <c r="A169" s="52" t="s">
        <v>154</v>
      </c>
      <c r="B169" s="52"/>
      <c r="C169" s="52"/>
      <c r="D169" s="60">
        <v>5.4927999999999998E-2</v>
      </c>
      <c r="E169" s="60">
        <v>7.2717000000000004E-2</v>
      </c>
      <c r="F169" s="60">
        <v>9.1996999999999995E-2</v>
      </c>
      <c r="G169" s="60">
        <v>0.113035</v>
      </c>
      <c r="H169" s="60">
        <v>0.13744500000000001</v>
      </c>
      <c r="I169" s="60">
        <v>0.16648299999999999</v>
      </c>
      <c r="J169" s="60">
        <v>0.20093900000000001</v>
      </c>
      <c r="K169" s="60">
        <v>0.24177399999999999</v>
      </c>
      <c r="L169" s="60">
        <v>0.29132599999999997</v>
      </c>
      <c r="M169" s="60">
        <v>0.35185</v>
      </c>
      <c r="N169" s="60">
        <v>0.42627900000000002</v>
      </c>
      <c r="O169" s="60">
        <v>0.51691100000000001</v>
      </c>
      <c r="P169" s="60">
        <v>0.62527200000000005</v>
      </c>
      <c r="Q169" s="60">
        <v>0.75237900000000002</v>
      </c>
      <c r="R169" s="60">
        <v>0.89878599999999997</v>
      </c>
      <c r="S169" s="60">
        <v>1.054962</v>
      </c>
      <c r="T169" s="60">
        <v>1.220701</v>
      </c>
      <c r="U169" s="60">
        <v>1.3945799999999999</v>
      </c>
      <c r="V169" s="60">
        <v>1.574416</v>
      </c>
      <c r="W169" s="60">
        <v>1.7538990000000001</v>
      </c>
      <c r="X169" s="60">
        <v>1.9352560000000001</v>
      </c>
      <c r="Y169" s="60">
        <v>2.116479</v>
      </c>
      <c r="Z169" s="60">
        <v>2.2961749999999999</v>
      </c>
      <c r="AA169" s="60">
        <v>2.4731139999999998</v>
      </c>
      <c r="AB169" s="60">
        <v>2.6477390000000001</v>
      </c>
      <c r="AC169" s="60">
        <v>2.8213840000000001</v>
      </c>
    </row>
    <row r="170" spans="1:29" s="60" customFormat="1" x14ac:dyDescent="0.25">
      <c r="A170" s="52" t="s">
        <v>155</v>
      </c>
      <c r="B170" s="52"/>
      <c r="C170" s="52"/>
      <c r="D170" s="60">
        <v>0.1168</v>
      </c>
      <c r="E170" s="60">
        <v>0.31890000000000002</v>
      </c>
      <c r="F170" s="60">
        <v>0.31890000000000002</v>
      </c>
      <c r="G170" s="60">
        <v>0.31890000000000002</v>
      </c>
      <c r="H170" s="60">
        <v>0.31890000000000002</v>
      </c>
      <c r="I170" s="60">
        <v>0.31890000000000002</v>
      </c>
      <c r="J170" s="60">
        <v>0.31890000000000002</v>
      </c>
      <c r="K170" s="60">
        <v>0.31890000000000002</v>
      </c>
      <c r="L170" s="60">
        <v>0.31890000000000002</v>
      </c>
      <c r="M170" s="60">
        <v>0.31890000000000002</v>
      </c>
      <c r="N170" s="60">
        <v>0.31890000000000002</v>
      </c>
      <c r="O170" s="60">
        <v>0.37509599999999998</v>
      </c>
      <c r="P170" s="60">
        <v>0.72373299999999996</v>
      </c>
      <c r="Q170" s="60">
        <v>0.76468000000000003</v>
      </c>
      <c r="R170" s="60">
        <v>0.79967299999999997</v>
      </c>
      <c r="S170" s="60">
        <v>0.79967299999999997</v>
      </c>
      <c r="T170" s="60">
        <v>0.79967299999999997</v>
      </c>
      <c r="U170" s="60">
        <v>0.79967299999999997</v>
      </c>
      <c r="V170" s="60">
        <v>0.79967299999999997</v>
      </c>
      <c r="W170" s="60">
        <v>0.79967299999999997</v>
      </c>
      <c r="X170" s="60">
        <v>0.79967299999999997</v>
      </c>
      <c r="Y170" s="60">
        <v>0.79967299999999997</v>
      </c>
      <c r="Z170" s="60">
        <v>0.79967299999999997</v>
      </c>
      <c r="AA170" s="60">
        <v>0.79967299999999997</v>
      </c>
      <c r="AB170" s="60">
        <v>0.81257400000000002</v>
      </c>
      <c r="AC170" s="60">
        <v>0.84392400000000001</v>
      </c>
    </row>
    <row r="171" spans="1:29" s="60" customFormat="1" x14ac:dyDescent="0.25">
      <c r="A171" s="52" t="s">
        <v>156</v>
      </c>
      <c r="B171" s="52"/>
      <c r="C171" s="52"/>
      <c r="D171" s="60">
        <v>0</v>
      </c>
      <c r="E171" s="60">
        <v>0</v>
      </c>
      <c r="F171" s="60">
        <v>0</v>
      </c>
      <c r="G171" s="60">
        <v>0</v>
      </c>
      <c r="H171" s="60">
        <v>0</v>
      </c>
      <c r="I171" s="60">
        <v>0</v>
      </c>
      <c r="J171" s="60">
        <v>0</v>
      </c>
      <c r="K171" s="60">
        <v>0</v>
      </c>
      <c r="L171" s="60">
        <v>0</v>
      </c>
      <c r="M171" s="60">
        <v>0</v>
      </c>
      <c r="N171" s="60">
        <v>0</v>
      </c>
      <c r="O171" s="60">
        <v>0</v>
      </c>
      <c r="P171" s="60">
        <v>0</v>
      </c>
      <c r="Q171" s="60">
        <v>0</v>
      </c>
      <c r="R171" s="60">
        <v>0</v>
      </c>
      <c r="S171" s="60">
        <v>0</v>
      </c>
      <c r="T171" s="60">
        <v>0</v>
      </c>
      <c r="U171" s="60">
        <v>0</v>
      </c>
      <c r="V171" s="60">
        <v>0</v>
      </c>
      <c r="W171" s="60">
        <v>0</v>
      </c>
      <c r="X171" s="60">
        <v>0</v>
      </c>
      <c r="Y171" s="60">
        <v>0</v>
      </c>
      <c r="Z171" s="60">
        <v>0</v>
      </c>
      <c r="AA171" s="60">
        <v>0</v>
      </c>
      <c r="AB171" s="60">
        <v>0</v>
      </c>
      <c r="AC171" s="60">
        <v>0</v>
      </c>
    </row>
    <row r="172" spans="1:29" s="60" customFormat="1" x14ac:dyDescent="0.25">
      <c r="A172" s="52" t="s">
        <v>157</v>
      </c>
      <c r="B172" s="52"/>
      <c r="C172" s="52"/>
      <c r="D172" s="60">
        <v>5.2900999999999998</v>
      </c>
      <c r="E172" s="60">
        <v>5.2900999999999998</v>
      </c>
      <c r="F172" s="60">
        <v>5.2900999999999998</v>
      </c>
      <c r="G172" s="60">
        <v>5.2900999999999998</v>
      </c>
      <c r="H172" s="60">
        <v>5.2900999999999998</v>
      </c>
      <c r="I172" s="60">
        <v>5.2900999999999998</v>
      </c>
      <c r="J172" s="60">
        <v>5.2900999999999998</v>
      </c>
      <c r="K172" s="60">
        <v>5.2900999999999998</v>
      </c>
      <c r="L172" s="60">
        <v>5.2900999999999998</v>
      </c>
      <c r="M172" s="60">
        <v>5.2900999999999998</v>
      </c>
      <c r="N172" s="60">
        <v>5.2900999999999998</v>
      </c>
      <c r="O172" s="60">
        <v>5.2900999999999998</v>
      </c>
      <c r="P172" s="60">
        <v>5.2900999999999998</v>
      </c>
      <c r="Q172" s="60">
        <v>5.2900999999999998</v>
      </c>
      <c r="R172" s="60">
        <v>5.2900999999999998</v>
      </c>
      <c r="S172" s="60">
        <v>5.2900999999999998</v>
      </c>
      <c r="T172" s="60">
        <v>5.2900999999999998</v>
      </c>
      <c r="U172" s="60">
        <v>5.2900999999999998</v>
      </c>
      <c r="V172" s="60">
        <v>5.2900999999999998</v>
      </c>
      <c r="W172" s="60">
        <v>5.2900999999999998</v>
      </c>
      <c r="X172" s="60">
        <v>5.3250999999999999</v>
      </c>
      <c r="Y172" s="60">
        <v>5.3421000000000003</v>
      </c>
      <c r="Z172" s="60">
        <v>5.3421000000000003</v>
      </c>
      <c r="AA172" s="60">
        <v>5.3421000000000003</v>
      </c>
      <c r="AB172" s="60">
        <v>5.3421000000000003</v>
      </c>
      <c r="AC172" s="60">
        <v>5.3421000000000003</v>
      </c>
    </row>
    <row r="173" spans="1:29" s="60" customFormat="1" x14ac:dyDescent="0.25">
      <c r="A173" s="52" t="s">
        <v>158</v>
      </c>
      <c r="B173" s="52"/>
      <c r="C173" s="52"/>
      <c r="D173" s="60">
        <v>2.5777999999999999</v>
      </c>
      <c r="E173" s="60">
        <v>2.1728000000000001</v>
      </c>
      <c r="F173" s="60">
        <v>2.1728000000000001</v>
      </c>
      <c r="G173" s="60">
        <v>2.1728000000000001</v>
      </c>
      <c r="H173" s="60">
        <v>2.0747580000000001</v>
      </c>
      <c r="I173" s="60">
        <v>2.0747580000000001</v>
      </c>
      <c r="J173" s="60">
        <v>2.0747580000000001</v>
      </c>
      <c r="K173" s="60">
        <v>2.0747580000000001</v>
      </c>
      <c r="L173" s="60">
        <v>2.0747580000000001</v>
      </c>
      <c r="M173" s="60">
        <v>2.0747580000000001</v>
      </c>
      <c r="N173" s="60">
        <v>1.546613</v>
      </c>
      <c r="O173" s="60">
        <v>1.546613</v>
      </c>
      <c r="P173" s="60">
        <v>1.161613</v>
      </c>
      <c r="Q173" s="60">
        <v>1.0616129999999999</v>
      </c>
      <c r="R173" s="60">
        <v>1.0616129999999999</v>
      </c>
      <c r="S173" s="60">
        <v>1.274189</v>
      </c>
      <c r="T173" s="60">
        <v>1.274189</v>
      </c>
      <c r="U173" s="60">
        <v>1.274189</v>
      </c>
      <c r="V173" s="60">
        <v>1.274189</v>
      </c>
      <c r="W173" s="60">
        <v>1.2291890000000001</v>
      </c>
      <c r="X173" s="60">
        <v>1.8710169999999999</v>
      </c>
      <c r="Y173" s="60">
        <v>1.8710169999999999</v>
      </c>
      <c r="Z173" s="60">
        <v>1.8710169999999999</v>
      </c>
      <c r="AA173" s="60">
        <v>1.8710169999999999</v>
      </c>
      <c r="AB173" s="60">
        <v>1.8710169999999999</v>
      </c>
      <c r="AC173" s="60">
        <v>1.8710169999999999</v>
      </c>
    </row>
    <row r="174" spans="1:29" s="60" customFormat="1" x14ac:dyDescent="0.25">
      <c r="A174" s="52" t="s">
        <v>159</v>
      </c>
      <c r="B174" s="52"/>
      <c r="C174" s="52"/>
      <c r="D174" s="60">
        <v>1.337</v>
      </c>
      <c r="E174" s="60">
        <v>1.337</v>
      </c>
      <c r="F174" s="60">
        <v>1.369</v>
      </c>
      <c r="G174" s="60">
        <v>1.369</v>
      </c>
      <c r="H174" s="60">
        <v>1.369</v>
      </c>
      <c r="I174" s="60">
        <v>1.369</v>
      </c>
      <c r="J174" s="60">
        <v>1.302</v>
      </c>
      <c r="K174" s="60">
        <v>1.302</v>
      </c>
      <c r="L174" s="60">
        <v>1.302</v>
      </c>
      <c r="M174" s="60">
        <v>1.302</v>
      </c>
      <c r="N174" s="60">
        <v>1.580581</v>
      </c>
      <c r="O174" s="60">
        <v>1.580581</v>
      </c>
      <c r="P174" s="60">
        <v>1.580581</v>
      </c>
      <c r="Q174" s="60">
        <v>1.6534</v>
      </c>
      <c r="R174" s="60">
        <v>1.6534</v>
      </c>
      <c r="S174" s="60">
        <v>1.6534</v>
      </c>
      <c r="T174" s="60">
        <v>1.6534</v>
      </c>
      <c r="U174" s="60">
        <v>1.6534</v>
      </c>
      <c r="V174" s="60">
        <v>1.6534</v>
      </c>
      <c r="W174" s="60">
        <v>1.6534</v>
      </c>
      <c r="X174" s="60">
        <v>1.6534</v>
      </c>
      <c r="Y174" s="60">
        <v>1.6534</v>
      </c>
      <c r="Z174" s="60">
        <v>1.6534</v>
      </c>
      <c r="AA174" s="60">
        <v>1.6534</v>
      </c>
      <c r="AB174" s="60">
        <v>1.6534</v>
      </c>
      <c r="AC174" s="60">
        <v>1.6534</v>
      </c>
    </row>
    <row r="175" spans="1:29" x14ac:dyDescent="0.25">
      <c r="AC175" s="49">
        <f>SUM(AC165:AC174)</f>
        <v>31.232874000000002</v>
      </c>
    </row>
    <row r="178" spans="1:29" x14ac:dyDescent="0.25">
      <c r="AC178" s="49"/>
    </row>
    <row r="183" spans="1:29" s="60" customFormat="1" x14ac:dyDescent="0.25">
      <c r="A183" s="52"/>
    </row>
    <row r="184" spans="1:29" s="60" customFormat="1" x14ac:dyDescent="0.25">
      <c r="A184" s="52"/>
    </row>
    <row r="195" spans="1:29" x14ac:dyDescent="0.25">
      <c r="A195" s="48" t="s">
        <v>45</v>
      </c>
      <c r="B195" s="3"/>
    </row>
    <row r="196" spans="1:29" x14ac:dyDescent="0.25">
      <c r="A196" t="s">
        <v>98</v>
      </c>
      <c r="B196" t="s">
        <v>166</v>
      </c>
    </row>
    <row r="197" spans="1:29" x14ac:dyDescent="0.25">
      <c r="A197" t="s">
        <v>99</v>
      </c>
      <c r="B197" t="s">
        <v>114</v>
      </c>
    </row>
    <row r="198" spans="1:29" x14ac:dyDescent="0.25">
      <c r="A198" s="1" t="s">
        <v>70</v>
      </c>
      <c r="B198" s="1"/>
      <c r="C198" s="1"/>
      <c r="D198" s="1">
        <v>2025</v>
      </c>
      <c r="E198" s="1">
        <v>2026</v>
      </c>
      <c r="F198" s="1">
        <v>2027</v>
      </c>
      <c r="G198" s="1">
        <v>2028</v>
      </c>
      <c r="H198" s="1">
        <v>2029</v>
      </c>
      <c r="I198" s="1">
        <v>2030</v>
      </c>
      <c r="J198" s="1">
        <v>2031</v>
      </c>
      <c r="K198" s="1">
        <v>2032</v>
      </c>
      <c r="L198" s="1">
        <v>2033</v>
      </c>
      <c r="M198" s="1">
        <v>2034</v>
      </c>
      <c r="N198" s="1">
        <v>2035</v>
      </c>
      <c r="O198" s="1">
        <v>2036</v>
      </c>
      <c r="P198" s="1">
        <v>2037</v>
      </c>
      <c r="Q198" s="1">
        <v>2038</v>
      </c>
      <c r="R198" s="1">
        <v>2039</v>
      </c>
      <c r="S198" s="1">
        <v>2040</v>
      </c>
      <c r="T198" s="1">
        <v>2041</v>
      </c>
      <c r="U198" s="1">
        <v>2042</v>
      </c>
      <c r="V198" s="1">
        <v>2043</v>
      </c>
      <c r="W198" s="1">
        <v>2044</v>
      </c>
      <c r="X198" s="1">
        <v>2045</v>
      </c>
      <c r="Y198" s="1">
        <v>2046</v>
      </c>
      <c r="Z198" s="1">
        <v>2047</v>
      </c>
      <c r="AA198" s="1">
        <v>2048</v>
      </c>
      <c r="AB198" s="1">
        <v>2049</v>
      </c>
      <c r="AC198" s="1">
        <v>2050</v>
      </c>
    </row>
    <row r="199" spans="1:29" s="60" customFormat="1" x14ac:dyDescent="0.25">
      <c r="A199" s="52" t="s">
        <v>150</v>
      </c>
      <c r="B199" s="52"/>
      <c r="C199" s="52"/>
      <c r="D199" s="60">
        <v>1.0510980000000001</v>
      </c>
      <c r="E199" s="60">
        <v>1.2319910000000001</v>
      </c>
      <c r="F199" s="60">
        <v>1.4505859999999999</v>
      </c>
      <c r="G199" s="60">
        <v>1.7067749999999999</v>
      </c>
      <c r="H199" s="60">
        <v>2.0143680000000002</v>
      </c>
      <c r="I199" s="60">
        <v>2.3799980000000001</v>
      </c>
      <c r="J199" s="60">
        <v>2.8227139999999999</v>
      </c>
      <c r="K199" s="60">
        <v>3.319191</v>
      </c>
      <c r="L199" s="60">
        <v>3.9233099999999999</v>
      </c>
      <c r="M199" s="60">
        <v>4.6360219999999996</v>
      </c>
      <c r="N199" s="60">
        <v>5.3791399999999996</v>
      </c>
      <c r="O199" s="60">
        <v>6.1501970000000004</v>
      </c>
      <c r="P199" s="60">
        <v>6.8896769999999998</v>
      </c>
      <c r="Q199" s="60">
        <v>7.5069610000000004</v>
      </c>
      <c r="R199" s="60">
        <v>8.1759979999999999</v>
      </c>
      <c r="S199" s="60">
        <v>8.7730879999999996</v>
      </c>
      <c r="T199" s="60">
        <v>9.345091</v>
      </c>
      <c r="U199" s="60">
        <v>9.885351</v>
      </c>
      <c r="V199" s="60">
        <v>10.425090000000001</v>
      </c>
      <c r="W199" s="60">
        <v>10.89551</v>
      </c>
      <c r="X199" s="60">
        <v>11.44192</v>
      </c>
      <c r="Y199" s="60">
        <v>11.899649999999999</v>
      </c>
      <c r="Z199" s="60">
        <v>12.35121</v>
      </c>
      <c r="AA199" s="60">
        <v>12.83705</v>
      </c>
      <c r="AB199" s="60">
        <v>13.32413</v>
      </c>
      <c r="AC199" s="60">
        <v>13.850059999999999</v>
      </c>
    </row>
    <row r="200" spans="1:29" s="60" customFormat="1" x14ac:dyDescent="0.25">
      <c r="A200" s="52" t="s">
        <v>151</v>
      </c>
      <c r="B200" s="52"/>
      <c r="C200" s="52"/>
      <c r="D200" s="60">
        <v>0.473719</v>
      </c>
      <c r="E200" s="60">
        <v>1.6644220000000001</v>
      </c>
      <c r="F200" s="60">
        <v>3.5202830000000001</v>
      </c>
      <c r="G200" s="60">
        <v>3.5136340000000001</v>
      </c>
      <c r="H200" s="60">
        <v>4.0069359999999996</v>
      </c>
      <c r="I200" s="60">
        <v>4.8547029999999998</v>
      </c>
      <c r="J200" s="60">
        <v>5.7520540000000002</v>
      </c>
      <c r="K200" s="60">
        <v>5.7532639999999997</v>
      </c>
      <c r="L200" s="60">
        <v>5.7646930000000003</v>
      </c>
      <c r="M200" s="60">
        <v>6.3727689999999999</v>
      </c>
      <c r="N200" s="60">
        <v>6.4390470000000004</v>
      </c>
      <c r="O200" s="60">
        <v>6.4655459999999998</v>
      </c>
      <c r="P200" s="60">
        <v>6.4762870000000001</v>
      </c>
      <c r="Q200" s="60">
        <v>6.6310580000000003</v>
      </c>
      <c r="R200" s="60">
        <v>6.9745980000000003</v>
      </c>
      <c r="S200" s="60">
        <v>7.1194350000000002</v>
      </c>
      <c r="T200" s="60">
        <v>7.0742950000000002</v>
      </c>
      <c r="U200" s="60">
        <v>7.7933110000000001</v>
      </c>
      <c r="V200" s="60">
        <v>7.7731060000000003</v>
      </c>
      <c r="W200" s="60">
        <v>7.988397</v>
      </c>
      <c r="X200" s="60">
        <v>7.975765</v>
      </c>
      <c r="Y200" s="60">
        <v>7.9102420000000002</v>
      </c>
      <c r="Z200" s="60">
        <v>7.7398400000000001</v>
      </c>
      <c r="AA200" s="60">
        <v>7.6708769999999999</v>
      </c>
      <c r="AB200" s="60">
        <v>7.6333510000000002</v>
      </c>
      <c r="AC200" s="60">
        <v>7.5902810000000001</v>
      </c>
    </row>
    <row r="201" spans="1:29" s="60" customFormat="1" x14ac:dyDescent="0.25">
      <c r="A201" s="52" t="s">
        <v>152</v>
      </c>
      <c r="B201" s="52"/>
      <c r="C201" s="52"/>
      <c r="D201" s="60">
        <v>4.2703179999999996</v>
      </c>
      <c r="E201" s="60">
        <v>5.0453929999999998</v>
      </c>
      <c r="F201" s="60">
        <v>6.5337189999999996</v>
      </c>
      <c r="G201" s="60">
        <v>6.5877249999999998</v>
      </c>
      <c r="H201" s="60">
        <v>8.8455180000000002</v>
      </c>
      <c r="I201" s="60">
        <v>10.587059999999999</v>
      </c>
      <c r="J201" s="60">
        <v>10.695819999999999</v>
      </c>
      <c r="K201" s="60">
        <v>13.306509999999999</v>
      </c>
      <c r="L201" s="60">
        <v>13.139469999999999</v>
      </c>
      <c r="M201" s="60">
        <v>14.063040000000001</v>
      </c>
      <c r="N201" s="60">
        <v>14.21922</v>
      </c>
      <c r="O201" s="60">
        <v>14.249359999999999</v>
      </c>
      <c r="P201" s="60">
        <v>16.124860000000002</v>
      </c>
      <c r="Q201" s="60">
        <v>17.324760000000001</v>
      </c>
      <c r="R201" s="60">
        <v>17.646249999999998</v>
      </c>
      <c r="S201" s="60">
        <v>17.683720000000001</v>
      </c>
      <c r="T201" s="60">
        <v>17.937550000000002</v>
      </c>
      <c r="U201" s="60">
        <v>18.680769999999999</v>
      </c>
      <c r="V201" s="60">
        <v>18.768940000000001</v>
      </c>
      <c r="W201" s="60">
        <v>19.368359999999999</v>
      </c>
      <c r="X201" s="60">
        <v>19.64068</v>
      </c>
      <c r="Y201" s="60">
        <v>19.713819999999998</v>
      </c>
      <c r="Z201" s="60">
        <v>21.47016</v>
      </c>
      <c r="AA201" s="60">
        <v>22.044060000000002</v>
      </c>
      <c r="AB201" s="60">
        <v>22.06908</v>
      </c>
      <c r="AC201" s="60">
        <v>22.818110000000001</v>
      </c>
    </row>
    <row r="202" spans="1:29" s="60" customFormat="1" x14ac:dyDescent="0.25">
      <c r="A202" s="52" t="s">
        <v>153</v>
      </c>
      <c r="B202" s="52"/>
      <c r="C202" s="52"/>
      <c r="D202" s="60">
        <v>0</v>
      </c>
      <c r="E202" s="60">
        <v>0</v>
      </c>
      <c r="F202" s="60">
        <v>0</v>
      </c>
      <c r="G202" s="60">
        <v>0</v>
      </c>
      <c r="H202" s="60">
        <v>0</v>
      </c>
      <c r="I202" s="60">
        <v>0</v>
      </c>
      <c r="J202" s="60">
        <v>0</v>
      </c>
      <c r="K202" s="60">
        <v>0</v>
      </c>
      <c r="L202" s="60">
        <v>0</v>
      </c>
      <c r="M202" s="60">
        <v>0</v>
      </c>
      <c r="N202" s="60">
        <v>0</v>
      </c>
      <c r="O202" s="60">
        <v>0</v>
      </c>
      <c r="P202" s="60">
        <v>0</v>
      </c>
      <c r="Q202" s="60">
        <v>0</v>
      </c>
      <c r="R202" s="60">
        <v>0</v>
      </c>
      <c r="S202" s="60">
        <v>0</v>
      </c>
      <c r="T202" s="60">
        <v>0</v>
      </c>
      <c r="U202" s="60">
        <v>0</v>
      </c>
      <c r="V202" s="60">
        <v>0</v>
      </c>
      <c r="W202" s="60">
        <v>0</v>
      </c>
      <c r="X202" s="60">
        <v>0</v>
      </c>
      <c r="Y202" s="60">
        <v>0</v>
      </c>
      <c r="Z202" s="60">
        <v>0</v>
      </c>
      <c r="AA202" s="60">
        <v>0</v>
      </c>
      <c r="AB202" s="60">
        <v>0</v>
      </c>
      <c r="AC202" s="60">
        <v>0</v>
      </c>
    </row>
    <row r="203" spans="1:29" s="60" customFormat="1" x14ac:dyDescent="0.25">
      <c r="A203" s="52" t="s">
        <v>154</v>
      </c>
      <c r="B203" s="52"/>
      <c r="C203" s="52"/>
      <c r="D203" s="60">
        <v>0</v>
      </c>
      <c r="E203" s="60">
        <v>0</v>
      </c>
      <c r="F203" s="60">
        <v>0</v>
      </c>
      <c r="G203" s="60">
        <v>0</v>
      </c>
      <c r="H203" s="60">
        <v>0</v>
      </c>
      <c r="I203" s="60">
        <v>0</v>
      </c>
      <c r="J203" s="60">
        <v>0</v>
      </c>
      <c r="K203" s="60">
        <v>0</v>
      </c>
      <c r="L203" s="60">
        <v>0</v>
      </c>
      <c r="M203" s="60">
        <v>0</v>
      </c>
      <c r="N203" s="60">
        <v>0</v>
      </c>
      <c r="O203" s="60">
        <v>0</v>
      </c>
      <c r="P203" s="60">
        <v>0</v>
      </c>
      <c r="Q203" s="60">
        <v>0</v>
      </c>
      <c r="R203" s="60">
        <v>0</v>
      </c>
      <c r="S203" s="60">
        <v>0</v>
      </c>
      <c r="T203" s="60">
        <v>0</v>
      </c>
      <c r="U203" s="60">
        <v>0</v>
      </c>
      <c r="V203" s="60">
        <v>0</v>
      </c>
      <c r="W203" s="60">
        <v>0</v>
      </c>
      <c r="X203" s="60">
        <v>0</v>
      </c>
      <c r="Y203" s="60">
        <v>0</v>
      </c>
      <c r="Z203" s="60">
        <v>0</v>
      </c>
      <c r="AA203" s="60">
        <v>0</v>
      </c>
      <c r="AB203" s="60">
        <v>0</v>
      </c>
      <c r="AC203" s="60">
        <v>0</v>
      </c>
    </row>
    <row r="204" spans="1:29" s="60" customFormat="1" x14ac:dyDescent="0.25">
      <c r="A204" s="52" t="s">
        <v>155</v>
      </c>
      <c r="B204" s="52"/>
      <c r="C204" s="52"/>
      <c r="D204" s="60">
        <v>0</v>
      </c>
      <c r="E204" s="60">
        <v>0</v>
      </c>
      <c r="F204" s="60">
        <v>0</v>
      </c>
      <c r="G204" s="60">
        <v>0</v>
      </c>
      <c r="H204" s="60">
        <v>0</v>
      </c>
      <c r="I204" s="60">
        <v>0</v>
      </c>
      <c r="J204" s="60">
        <v>0</v>
      </c>
      <c r="K204" s="60">
        <v>0</v>
      </c>
      <c r="L204" s="60">
        <v>0</v>
      </c>
      <c r="M204" s="60">
        <v>0</v>
      </c>
      <c r="N204" s="60">
        <v>0</v>
      </c>
      <c r="O204" s="60">
        <v>0</v>
      </c>
      <c r="P204" s="60">
        <v>0</v>
      </c>
      <c r="Q204" s="60">
        <v>0</v>
      </c>
      <c r="R204" s="60">
        <v>0</v>
      </c>
      <c r="S204" s="60">
        <v>0</v>
      </c>
      <c r="T204" s="60">
        <v>0</v>
      </c>
      <c r="U204" s="60">
        <v>0</v>
      </c>
      <c r="V204" s="60">
        <v>0</v>
      </c>
      <c r="W204" s="60">
        <v>0</v>
      </c>
      <c r="X204" s="60">
        <v>0</v>
      </c>
      <c r="Y204" s="60">
        <v>0</v>
      </c>
      <c r="Z204" s="60">
        <v>0</v>
      </c>
      <c r="AA204" s="60">
        <v>0</v>
      </c>
      <c r="AB204" s="60">
        <v>0</v>
      </c>
      <c r="AC204" s="60">
        <v>0</v>
      </c>
    </row>
    <row r="205" spans="1:29" s="60" customFormat="1" x14ac:dyDescent="0.25">
      <c r="A205" s="52" t="s">
        <v>156</v>
      </c>
      <c r="B205" s="52"/>
      <c r="C205" s="52"/>
      <c r="D205" s="60">
        <v>0</v>
      </c>
      <c r="E205" s="60">
        <v>0</v>
      </c>
      <c r="F205" s="60">
        <v>0</v>
      </c>
      <c r="G205" s="60">
        <v>0</v>
      </c>
      <c r="H205" s="60">
        <v>0</v>
      </c>
      <c r="I205" s="60">
        <v>0</v>
      </c>
      <c r="J205" s="60">
        <v>0</v>
      </c>
      <c r="K205" s="60">
        <v>0</v>
      </c>
      <c r="L205" s="60">
        <v>0</v>
      </c>
      <c r="M205" s="60">
        <v>0</v>
      </c>
      <c r="N205" s="60">
        <v>0</v>
      </c>
      <c r="O205" s="60">
        <v>0</v>
      </c>
      <c r="P205" s="60">
        <v>0</v>
      </c>
      <c r="Q205" s="60">
        <v>0</v>
      </c>
      <c r="R205" s="60">
        <v>0</v>
      </c>
      <c r="S205" s="60">
        <v>0</v>
      </c>
      <c r="T205" s="60">
        <v>0</v>
      </c>
      <c r="U205" s="60">
        <v>0</v>
      </c>
      <c r="V205" s="60">
        <v>0</v>
      </c>
      <c r="W205" s="60">
        <v>0</v>
      </c>
      <c r="X205" s="60">
        <v>0</v>
      </c>
      <c r="Y205" s="60">
        <v>0</v>
      </c>
      <c r="Z205" s="60">
        <v>0</v>
      </c>
      <c r="AA205" s="60">
        <v>0</v>
      </c>
      <c r="AB205" s="60">
        <v>0</v>
      </c>
      <c r="AC205" s="60">
        <v>0</v>
      </c>
    </row>
    <row r="206" spans="1:29" s="60" customFormat="1" x14ac:dyDescent="0.25">
      <c r="A206" s="52" t="s">
        <v>157</v>
      </c>
      <c r="B206" s="52"/>
      <c r="C206" s="52"/>
      <c r="D206" s="60">
        <v>24.938459999999999</v>
      </c>
      <c r="E206" s="60">
        <v>25.38747</v>
      </c>
      <c r="F206" s="60">
        <v>24.22035</v>
      </c>
      <c r="G206" s="60">
        <v>25.46668</v>
      </c>
      <c r="H206" s="60">
        <v>24.27131</v>
      </c>
      <c r="I206" s="60">
        <v>24.330739999999999</v>
      </c>
      <c r="J206" s="60">
        <v>24.951219999999999</v>
      </c>
      <c r="K206" s="60">
        <v>24.077909999999999</v>
      </c>
      <c r="L206" s="60">
        <v>24.688279999999999</v>
      </c>
      <c r="M206" s="60">
        <v>23.655729999999998</v>
      </c>
      <c r="N206" s="60">
        <v>23.446480000000001</v>
      </c>
      <c r="O206" s="60">
        <v>23.97382</v>
      </c>
      <c r="P206" s="60">
        <v>22.944710000000001</v>
      </c>
      <c r="Q206" s="60">
        <v>21.94511</v>
      </c>
      <c r="R206" s="60">
        <v>21.714379999999998</v>
      </c>
      <c r="S206" s="60">
        <v>21.970939999999999</v>
      </c>
      <c r="T206" s="60">
        <v>22.176079999999999</v>
      </c>
      <c r="U206" s="60">
        <v>21.296099999999999</v>
      </c>
      <c r="V206" s="60">
        <v>21.858899999999998</v>
      </c>
      <c r="W206" s="60">
        <v>21.328220000000002</v>
      </c>
      <c r="X206" s="60">
        <v>21.964929999999999</v>
      </c>
      <c r="Y206" s="60">
        <v>22.155560000000001</v>
      </c>
      <c r="Z206" s="60">
        <v>21.34158</v>
      </c>
      <c r="AA206" s="60">
        <v>21.257680000000001</v>
      </c>
      <c r="AB206" s="60">
        <v>21.430219999999998</v>
      </c>
      <c r="AC206" s="60">
        <v>21.248349999999999</v>
      </c>
    </row>
    <row r="207" spans="1:29" s="60" customFormat="1" x14ac:dyDescent="0.25">
      <c r="A207" s="52" t="s">
        <v>158</v>
      </c>
      <c r="B207" s="52"/>
      <c r="C207" s="52"/>
      <c r="D207" s="60">
        <v>1.808692</v>
      </c>
      <c r="E207" s="60">
        <v>1.877515</v>
      </c>
      <c r="F207" s="60">
        <v>1.4341550000000001</v>
      </c>
      <c r="G207" s="60">
        <v>1.63242</v>
      </c>
      <c r="H207" s="60">
        <v>1.4411719999999999</v>
      </c>
      <c r="I207" s="60">
        <v>1.2551570000000001</v>
      </c>
      <c r="J207" s="60">
        <v>1.46831</v>
      </c>
      <c r="K207" s="60">
        <v>0.98141</v>
      </c>
      <c r="L207" s="60">
        <v>1.231066</v>
      </c>
      <c r="M207" s="60">
        <v>1.3305549999999999</v>
      </c>
      <c r="N207" s="60">
        <v>1.2529410000000001</v>
      </c>
      <c r="O207" s="60">
        <v>1.0984350000000001</v>
      </c>
      <c r="P207" s="60">
        <v>0.74362300000000003</v>
      </c>
      <c r="Q207" s="60">
        <v>0.51571699999999998</v>
      </c>
      <c r="R207" s="60">
        <v>0.53951199999999999</v>
      </c>
      <c r="S207" s="60">
        <v>0.50052200000000002</v>
      </c>
      <c r="T207" s="60">
        <v>0.68874800000000003</v>
      </c>
      <c r="U207" s="60">
        <v>0.553068</v>
      </c>
      <c r="V207" s="60">
        <v>0.65456800000000004</v>
      </c>
      <c r="W207" s="60">
        <v>0.79833200000000004</v>
      </c>
      <c r="X207" s="60">
        <v>0.76438300000000003</v>
      </c>
      <c r="Y207" s="60">
        <v>0.91886299999999999</v>
      </c>
      <c r="Z207" s="60">
        <v>0.91453200000000001</v>
      </c>
      <c r="AA207" s="60">
        <v>0.84563100000000002</v>
      </c>
      <c r="AB207" s="60">
        <v>0.99236999999999997</v>
      </c>
      <c r="AC207" s="60">
        <v>1.1069770000000001</v>
      </c>
    </row>
    <row r="208" spans="1:29" s="60" customFormat="1" x14ac:dyDescent="0.25">
      <c r="A208" s="52" t="s">
        <v>159</v>
      </c>
      <c r="B208" s="52"/>
      <c r="C208" s="52"/>
      <c r="D208" s="60">
        <v>10.463979999999999</v>
      </c>
      <c r="E208" s="60">
        <v>10.463979999999999</v>
      </c>
      <c r="F208" s="60">
        <v>10.715579999999999</v>
      </c>
      <c r="G208" s="60">
        <v>10.715579999999999</v>
      </c>
      <c r="H208" s="60">
        <v>10.715579999999999</v>
      </c>
      <c r="I208" s="60">
        <v>10.715579999999999</v>
      </c>
      <c r="J208" s="60">
        <v>10.188800000000001</v>
      </c>
      <c r="K208" s="60">
        <v>10.188800000000001</v>
      </c>
      <c r="L208" s="60">
        <v>10.188800000000001</v>
      </c>
      <c r="M208" s="60">
        <v>10.188800000000001</v>
      </c>
      <c r="N208" s="60">
        <v>12.379110000000001</v>
      </c>
      <c r="O208" s="60">
        <v>12.379110000000001</v>
      </c>
      <c r="P208" s="60">
        <v>12.379110000000001</v>
      </c>
      <c r="Q208" s="60">
        <v>12.951639999999999</v>
      </c>
      <c r="R208" s="60">
        <v>12.951639999999999</v>
      </c>
      <c r="S208" s="60">
        <v>12.951639999999999</v>
      </c>
      <c r="T208" s="60">
        <v>12.951639999999999</v>
      </c>
      <c r="U208" s="60">
        <v>12.951639999999999</v>
      </c>
      <c r="V208" s="60">
        <v>12.951639999999999</v>
      </c>
      <c r="W208" s="60">
        <v>12.951639999999999</v>
      </c>
      <c r="X208" s="60">
        <v>12.951639999999999</v>
      </c>
      <c r="Y208" s="60">
        <v>12.951639999999999</v>
      </c>
      <c r="Z208" s="60">
        <v>12.951639999999999</v>
      </c>
      <c r="AA208" s="60">
        <v>12.951639999999999</v>
      </c>
      <c r="AB208" s="60">
        <v>12.951639999999999</v>
      </c>
      <c r="AC208" s="60">
        <v>12.951639999999999</v>
      </c>
    </row>
    <row r="209" spans="29:29" x14ac:dyDescent="0.25">
      <c r="AC209" s="49">
        <f>SUM(AC199:AC208)</f>
        <v>79.565417999999994</v>
      </c>
    </row>
    <row r="211" spans="29:29" x14ac:dyDescent="0.25">
      <c r="AC211" s="10"/>
    </row>
    <row r="212" spans="29:29" x14ac:dyDescent="0.25">
      <c r="AC212" s="10"/>
    </row>
    <row r="231" spans="1:1" s="60" customFormat="1" x14ac:dyDescent="0.25">
      <c r="A231" s="52"/>
    </row>
    <row r="232" spans="1:1" s="60" customFormat="1" x14ac:dyDescent="0.25">
      <c r="A232" s="52"/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4BD86E-75CE-4228-A2C3-CFD7F422E154}">
  <dimension ref="A1:AM36"/>
  <sheetViews>
    <sheetView workbookViewId="0">
      <pane xSplit="1" topLeftCell="B1" activePane="topRight" state="frozen"/>
      <selection pane="topRight" activeCell="AC5" sqref="AC5:AC9"/>
    </sheetView>
  </sheetViews>
  <sheetFormatPr defaultRowHeight="15" x14ac:dyDescent="0.25"/>
  <cols>
    <col min="1" max="1" width="19.42578125" bestFit="1" customWidth="1"/>
  </cols>
  <sheetData>
    <row r="1" spans="1:39" x14ac:dyDescent="0.25">
      <c r="A1" s="48" t="s">
        <v>47</v>
      </c>
    </row>
    <row r="2" spans="1:39" x14ac:dyDescent="0.25">
      <c r="A2" t="s">
        <v>98</v>
      </c>
      <c r="B2" t="s">
        <v>167</v>
      </c>
    </row>
    <row r="3" spans="1:39" x14ac:dyDescent="0.25">
      <c r="A3" t="s">
        <v>99</v>
      </c>
      <c r="B3" t="s">
        <v>114</v>
      </c>
    </row>
    <row r="4" spans="1:39" x14ac:dyDescent="0.25">
      <c r="A4" s="1" t="s">
        <v>168</v>
      </c>
      <c r="B4" s="1">
        <v>2023</v>
      </c>
      <c r="C4" s="1">
        <v>2024</v>
      </c>
      <c r="D4" s="1">
        <v>2025</v>
      </c>
      <c r="E4" s="1">
        <v>2026</v>
      </c>
      <c r="F4" s="1">
        <v>2027</v>
      </c>
      <c r="G4" s="1">
        <v>2028</v>
      </c>
      <c r="H4" s="1">
        <v>2029</v>
      </c>
      <c r="I4" s="1">
        <v>2030</v>
      </c>
      <c r="J4" s="1">
        <v>2031</v>
      </c>
      <c r="K4" s="1">
        <v>2032</v>
      </c>
      <c r="L4" s="1">
        <v>2033</v>
      </c>
      <c r="M4" s="1">
        <v>2034</v>
      </c>
      <c r="N4" s="1">
        <v>2035</v>
      </c>
      <c r="O4" s="1">
        <v>2036</v>
      </c>
      <c r="P4" s="1">
        <v>2037</v>
      </c>
      <c r="Q4" s="1">
        <v>2038</v>
      </c>
      <c r="R4" s="1">
        <v>2039</v>
      </c>
      <c r="S4" s="1">
        <v>2040</v>
      </c>
      <c r="T4" s="1">
        <v>2041</v>
      </c>
      <c r="U4" s="1">
        <v>2042</v>
      </c>
      <c r="V4" s="1">
        <v>2043</v>
      </c>
      <c r="W4" s="1">
        <v>2044</v>
      </c>
      <c r="X4" s="1">
        <v>2045</v>
      </c>
      <c r="Y4" s="1">
        <v>2046</v>
      </c>
      <c r="Z4" s="1">
        <v>2047</v>
      </c>
      <c r="AA4" s="1">
        <v>2048</v>
      </c>
      <c r="AB4" s="1">
        <v>2049</v>
      </c>
      <c r="AC4" s="1">
        <v>2050</v>
      </c>
      <c r="AD4" s="1">
        <v>2051</v>
      </c>
      <c r="AE4" s="1">
        <v>2052</v>
      </c>
      <c r="AF4" s="1">
        <v>2053</v>
      </c>
      <c r="AG4" s="1">
        <v>2054</v>
      </c>
      <c r="AH4" s="1">
        <v>2055</v>
      </c>
      <c r="AI4" s="1"/>
      <c r="AJ4" s="1"/>
      <c r="AK4" s="1"/>
      <c r="AL4" s="1"/>
      <c r="AM4" s="1"/>
    </row>
    <row r="5" spans="1:39" x14ac:dyDescent="0.25">
      <c r="A5" s="9" t="s">
        <v>2</v>
      </c>
      <c r="B5">
        <v>38.721821244363497</v>
      </c>
      <c r="C5">
        <v>38.673001890058401</v>
      </c>
      <c r="D5">
        <v>39.818376603154697</v>
      </c>
      <c r="E5">
        <v>40.205245585135998</v>
      </c>
      <c r="F5">
        <v>41.179152299973403</v>
      </c>
      <c r="G5">
        <v>41.654184732266202</v>
      </c>
      <c r="H5">
        <v>42.5158842434912</v>
      </c>
      <c r="I5">
        <v>44.279577654386799</v>
      </c>
      <c r="J5">
        <v>45.113536967931601</v>
      </c>
      <c r="K5">
        <v>46.334809884370301</v>
      </c>
      <c r="L5">
        <v>47.7129922319832</v>
      </c>
      <c r="M5">
        <v>48.968187660926503</v>
      </c>
      <c r="N5">
        <v>51.376819885137998</v>
      </c>
      <c r="O5">
        <v>52.785644226897801</v>
      </c>
      <c r="P5">
        <v>54.171622238155997</v>
      </c>
      <c r="Q5">
        <v>55.479137413623199</v>
      </c>
      <c r="R5">
        <v>56.678913928744201</v>
      </c>
      <c r="S5">
        <v>58.0475452671513</v>
      </c>
      <c r="T5">
        <v>59.064555198386302</v>
      </c>
      <c r="U5">
        <v>60.2653925955725</v>
      </c>
      <c r="V5">
        <v>61.1635188491531</v>
      </c>
      <c r="W5">
        <v>62.011591623398303</v>
      </c>
      <c r="X5">
        <v>62.847105256142399</v>
      </c>
      <c r="Y5">
        <v>63.655562330595501</v>
      </c>
      <c r="Z5">
        <v>64.444412023064302</v>
      </c>
      <c r="AA5">
        <v>65.4710337336371</v>
      </c>
      <c r="AB5">
        <v>66.230375550273493</v>
      </c>
      <c r="AC5">
        <v>66.981393318561899</v>
      </c>
      <c r="AD5">
        <v>67.728039674562595</v>
      </c>
      <c r="AE5">
        <v>68.467487182953306</v>
      </c>
      <c r="AF5">
        <v>69.196068688150106</v>
      </c>
      <c r="AG5">
        <v>70.165782712449996</v>
      </c>
      <c r="AH5">
        <v>70.868950791332693</v>
      </c>
    </row>
    <row r="6" spans="1:39" x14ac:dyDescent="0.25">
      <c r="A6" s="9" t="s">
        <v>5</v>
      </c>
      <c r="B6">
        <v>38.721821244363497</v>
      </c>
      <c r="C6">
        <v>38.666676756030697</v>
      </c>
      <c r="D6">
        <v>39.894614508435701</v>
      </c>
      <c r="E6">
        <v>40.564083780248701</v>
      </c>
      <c r="F6">
        <v>41.551318461436402</v>
      </c>
      <c r="G6">
        <v>42.304554561152997</v>
      </c>
      <c r="H6">
        <v>43.477832196191301</v>
      </c>
      <c r="I6">
        <v>45.208364052310898</v>
      </c>
      <c r="J6">
        <v>46.219357032233802</v>
      </c>
      <c r="K6">
        <v>47.634747781308199</v>
      </c>
      <c r="L6">
        <v>48.877765724903099</v>
      </c>
      <c r="M6">
        <v>50.266619864332903</v>
      </c>
      <c r="N6">
        <v>52.6214551237628</v>
      </c>
      <c r="O6">
        <v>53.993822984640403</v>
      </c>
      <c r="P6">
        <v>55.458072033339398</v>
      </c>
      <c r="Q6">
        <v>57.263164096479201</v>
      </c>
      <c r="R6">
        <v>58.7498986023583</v>
      </c>
      <c r="S6">
        <v>60.211680455269097</v>
      </c>
      <c r="T6">
        <v>61.9275572439768</v>
      </c>
      <c r="U6">
        <v>63.285347442773002</v>
      </c>
      <c r="V6">
        <v>64.897176005658395</v>
      </c>
      <c r="W6">
        <v>66.139903724867693</v>
      </c>
      <c r="X6">
        <v>67.638782298468797</v>
      </c>
      <c r="Y6">
        <v>68.6885438763574</v>
      </c>
      <c r="Z6">
        <v>69.987828137370698</v>
      </c>
      <c r="AA6">
        <v>70.929136135867694</v>
      </c>
      <c r="AB6">
        <v>71.825700571176299</v>
      </c>
      <c r="AC6">
        <v>73.000848326606302</v>
      </c>
      <c r="AD6">
        <v>74.152619845749996</v>
      </c>
      <c r="AE6">
        <v>74.980439639896204</v>
      </c>
      <c r="AF6">
        <v>76.102349657320104</v>
      </c>
      <c r="AG6">
        <v>76.9088129711253</v>
      </c>
      <c r="AH6">
        <v>78.016385273266394</v>
      </c>
    </row>
    <row r="7" spans="1:39" x14ac:dyDescent="0.25">
      <c r="A7" s="9" t="s">
        <v>3</v>
      </c>
      <c r="B7">
        <v>38.721821244363497</v>
      </c>
      <c r="C7">
        <v>38.746287545861598</v>
      </c>
      <c r="D7">
        <v>39.942370906654197</v>
      </c>
      <c r="E7">
        <v>40.576873265253397</v>
      </c>
      <c r="F7">
        <v>41.8654759358541</v>
      </c>
      <c r="G7">
        <v>43.0409803529217</v>
      </c>
      <c r="H7">
        <v>44.446362499317502</v>
      </c>
      <c r="I7">
        <v>46.689438060973799</v>
      </c>
      <c r="J7">
        <v>48.729210374674601</v>
      </c>
      <c r="K7">
        <v>51.080610825227801</v>
      </c>
      <c r="L7">
        <v>53.4055213253773</v>
      </c>
      <c r="M7">
        <v>56.0521573177788</v>
      </c>
      <c r="N7">
        <v>59.7120860568929</v>
      </c>
      <c r="O7">
        <v>61.967252752710102</v>
      </c>
      <c r="P7">
        <v>64.076984180235002</v>
      </c>
      <c r="Q7">
        <v>66.029370504699799</v>
      </c>
      <c r="R7">
        <v>67.826292058771898</v>
      </c>
      <c r="S7">
        <v>69.522232450683006</v>
      </c>
      <c r="T7">
        <v>71.464370793588699</v>
      </c>
      <c r="U7">
        <v>73.095197102096705</v>
      </c>
      <c r="V7">
        <v>74.658402955537397</v>
      </c>
      <c r="W7">
        <v>76.132632795476198</v>
      </c>
      <c r="X7">
        <v>77.536025298383805</v>
      </c>
      <c r="Y7">
        <v>79.066532862638695</v>
      </c>
      <c r="Z7">
        <v>80.220169278584706</v>
      </c>
      <c r="AA7">
        <v>81.268681693884901</v>
      </c>
      <c r="AB7">
        <v>82.2226648109569</v>
      </c>
      <c r="AC7">
        <v>83.376156627791801</v>
      </c>
      <c r="AD7">
        <v>84.207960701741399</v>
      </c>
      <c r="AE7">
        <v>84.999129287198201</v>
      </c>
      <c r="AF7">
        <v>85.760773032496701</v>
      </c>
      <c r="AG7">
        <v>86.753859910737702</v>
      </c>
      <c r="AH7">
        <v>87.477336570714598</v>
      </c>
    </row>
    <row r="8" spans="1:39" x14ac:dyDescent="0.25">
      <c r="A8" s="9" t="s">
        <v>4</v>
      </c>
      <c r="B8">
        <v>38.721821244363497</v>
      </c>
      <c r="C8">
        <v>38.694115345078899</v>
      </c>
      <c r="D8">
        <v>39.911696384891997</v>
      </c>
      <c r="E8">
        <v>40.453467826084299</v>
      </c>
      <c r="F8">
        <v>41.572405534185499</v>
      </c>
      <c r="G8">
        <v>42.220114035615097</v>
      </c>
      <c r="H8">
        <v>43.2735116613431</v>
      </c>
      <c r="I8">
        <v>45.264112239501998</v>
      </c>
      <c r="J8">
        <v>46.379471076055303</v>
      </c>
      <c r="K8">
        <v>47.9369427092998</v>
      </c>
      <c r="L8">
        <v>49.712196526971297</v>
      </c>
      <c r="M8">
        <v>51.4268847552284</v>
      </c>
      <c r="N8">
        <v>54.611054305671701</v>
      </c>
      <c r="O8">
        <v>56.630642588551403</v>
      </c>
      <c r="P8">
        <v>58.760712907246401</v>
      </c>
      <c r="Q8">
        <v>61.010627612360501</v>
      </c>
      <c r="R8">
        <v>63.387007738286897</v>
      </c>
      <c r="S8">
        <v>67.701428498759796</v>
      </c>
      <c r="T8">
        <v>70.764889754466495</v>
      </c>
      <c r="U8">
        <v>73.642590336665904</v>
      </c>
      <c r="V8">
        <v>76.581708363910195</v>
      </c>
      <c r="W8">
        <v>79.510458782470707</v>
      </c>
      <c r="X8">
        <v>82.747261280847894</v>
      </c>
      <c r="Y8">
        <v>85.782025159085904</v>
      </c>
      <c r="Z8">
        <v>89.010595504464405</v>
      </c>
      <c r="AA8">
        <v>91.873260429903794</v>
      </c>
      <c r="AB8">
        <v>94.570379631239106</v>
      </c>
      <c r="AC8">
        <v>97.089552756656104</v>
      </c>
      <c r="AD8">
        <v>99.170869967997206</v>
      </c>
      <c r="AE8">
        <v>100.83558006241201</v>
      </c>
      <c r="AF8">
        <v>102.358257901749</v>
      </c>
      <c r="AG8">
        <v>103.76112616158299</v>
      </c>
      <c r="AH8">
        <v>105.06797155848</v>
      </c>
    </row>
    <row r="9" spans="1:39" x14ac:dyDescent="0.25">
      <c r="A9" s="9" t="s">
        <v>1</v>
      </c>
      <c r="B9">
        <v>38.721821244363497</v>
      </c>
      <c r="C9">
        <v>38.656023039272199</v>
      </c>
      <c r="D9">
        <v>39.531719600663202</v>
      </c>
      <c r="E9">
        <v>39.776326682580503</v>
      </c>
      <c r="F9">
        <v>40.4799493785466</v>
      </c>
      <c r="G9">
        <v>40.706884345954897</v>
      </c>
      <c r="H9">
        <v>41.2150707709513</v>
      </c>
      <c r="I9">
        <v>41.581436130207798</v>
      </c>
      <c r="J9">
        <v>42.191176927072</v>
      </c>
      <c r="K9">
        <v>42.688982912496201</v>
      </c>
      <c r="L9">
        <v>43.4761715034467</v>
      </c>
      <c r="M9">
        <v>44.183919331128003</v>
      </c>
      <c r="N9">
        <v>45.192482424364101</v>
      </c>
      <c r="O9">
        <v>46.139970101354798</v>
      </c>
      <c r="P9">
        <v>47.168816861087002</v>
      </c>
      <c r="Q9">
        <v>48.213294347638801</v>
      </c>
      <c r="R9">
        <v>49.203952136531797</v>
      </c>
      <c r="S9">
        <v>50.114139579203602</v>
      </c>
      <c r="T9">
        <v>50.929716639144303</v>
      </c>
      <c r="U9">
        <v>51.664664095186197</v>
      </c>
      <c r="V9">
        <v>52.339075148299699</v>
      </c>
      <c r="W9">
        <v>52.964799023158697</v>
      </c>
      <c r="X9">
        <v>53.745122031156598</v>
      </c>
      <c r="Y9">
        <v>54.298526339719999</v>
      </c>
      <c r="Z9">
        <v>54.817255234083703</v>
      </c>
      <c r="AA9">
        <v>55.306512390174397</v>
      </c>
      <c r="AB9">
        <v>55.736664511777597</v>
      </c>
      <c r="AC9">
        <v>56.151528063879901</v>
      </c>
      <c r="AD9">
        <v>56.554881687109699</v>
      </c>
      <c r="AE9">
        <v>56.9454733986829</v>
      </c>
      <c r="AF9">
        <v>57.509351804601302</v>
      </c>
      <c r="AG9">
        <v>57.878040189134097</v>
      </c>
      <c r="AH9">
        <v>58.236533657144101</v>
      </c>
    </row>
    <row r="28" spans="1:6" x14ac:dyDescent="0.25">
      <c r="A28" s="48" t="s">
        <v>49</v>
      </c>
    </row>
    <row r="29" spans="1:6" x14ac:dyDescent="0.25">
      <c r="A29" t="s">
        <v>98</v>
      </c>
      <c r="B29" s="59" t="s">
        <v>169</v>
      </c>
    </row>
    <row r="30" spans="1:6" x14ac:dyDescent="0.25">
      <c r="A30" t="s">
        <v>99</v>
      </c>
      <c r="B30" t="s">
        <v>114</v>
      </c>
    </row>
    <row r="31" spans="1:6" x14ac:dyDescent="0.25">
      <c r="A31" s="1" t="s">
        <v>168</v>
      </c>
      <c r="B31" s="1" t="s">
        <v>116</v>
      </c>
      <c r="C31" s="1" t="s">
        <v>117</v>
      </c>
      <c r="D31" s="1" t="s">
        <v>118</v>
      </c>
      <c r="E31" s="1" t="s">
        <v>119</v>
      </c>
      <c r="F31" s="1" t="s">
        <v>120</v>
      </c>
    </row>
    <row r="32" spans="1:6" x14ac:dyDescent="0.25">
      <c r="A32" s="9" t="s">
        <v>2</v>
      </c>
      <c r="B32" s="49">
        <v>3.46590528642436</v>
      </c>
      <c r="C32" s="49">
        <v>16.769233886989099</v>
      </c>
      <c r="D32" s="49">
        <v>22.284768753334902</v>
      </c>
      <c r="E32" s="49">
        <v>17.1076900968221</v>
      </c>
      <c r="F32" s="49">
        <v>7.3537952949913699</v>
      </c>
    </row>
    <row r="33" spans="1:6" x14ac:dyDescent="0.25">
      <c r="A33" s="9" t="s">
        <v>5</v>
      </c>
      <c r="B33" s="49">
        <v>3.30862401133309</v>
      </c>
      <c r="C33" s="49">
        <v>23.499107388502999</v>
      </c>
      <c r="D33" s="49">
        <v>21.4298873325119</v>
      </c>
      <c r="E33" s="49">
        <v>18.659871323052201</v>
      </c>
      <c r="F33" s="49">
        <v>6.1033582712059999</v>
      </c>
    </row>
    <row r="34" spans="1:6" x14ac:dyDescent="0.25">
      <c r="A34" s="9" t="s">
        <v>3</v>
      </c>
      <c r="B34" s="49">
        <v>9.6638943024333006</v>
      </c>
      <c r="C34" s="49">
        <v>18.912655151124302</v>
      </c>
      <c r="D34" s="49">
        <v>26.4161073804359</v>
      </c>
      <c r="E34" s="49">
        <v>17.464270210233099</v>
      </c>
      <c r="F34" s="49">
        <v>10.9192295835651</v>
      </c>
    </row>
    <row r="35" spans="1:6" x14ac:dyDescent="0.25">
      <c r="A35" s="9" t="s">
        <v>4</v>
      </c>
      <c r="B35" s="49">
        <v>8.7304212568498691</v>
      </c>
      <c r="C35" s="49">
        <v>19.0235969245395</v>
      </c>
      <c r="D35" s="49">
        <v>30.804406534583102</v>
      </c>
      <c r="E35" s="49">
        <v>17.137399579833399</v>
      </c>
      <c r="F35" s="49">
        <v>21.393728460850099</v>
      </c>
    </row>
    <row r="36" spans="1:6" x14ac:dyDescent="0.25">
      <c r="A36" s="9" t="s">
        <v>1</v>
      </c>
      <c r="B36" s="49">
        <v>3.00546111726677</v>
      </c>
      <c r="C36" s="49">
        <v>14.268719331976399</v>
      </c>
      <c r="D36" s="49">
        <v>18.472303489693701</v>
      </c>
      <c r="E36" s="49">
        <v>16.953679732222401</v>
      </c>
      <c r="F36" s="49">
        <v>3.4513643927205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BEF5E2-F0A7-48FF-9566-2C64DAEAC6E5}">
  <dimension ref="A1:AF9"/>
  <sheetViews>
    <sheetView workbookViewId="0">
      <selection activeCell="N21" sqref="N21"/>
    </sheetView>
  </sheetViews>
  <sheetFormatPr defaultRowHeight="15" x14ac:dyDescent="0.25"/>
  <cols>
    <col min="1" max="1" width="22.28515625" bestFit="1" customWidth="1"/>
    <col min="2" max="32" width="9.28515625" customWidth="1"/>
  </cols>
  <sheetData>
    <row r="1" spans="1:32" x14ac:dyDescent="0.25">
      <c r="A1" s="48" t="s">
        <v>51</v>
      </c>
      <c r="B1" s="48"/>
      <c r="C1" s="48"/>
      <c r="D1" s="48"/>
    </row>
    <row r="2" spans="1:32" x14ac:dyDescent="0.25">
      <c r="A2" t="s">
        <v>98</v>
      </c>
      <c r="B2" s="59" t="s">
        <v>176</v>
      </c>
    </row>
    <row r="3" spans="1:32" x14ac:dyDescent="0.25">
      <c r="A3" t="s">
        <v>99</v>
      </c>
      <c r="B3" t="s">
        <v>148</v>
      </c>
    </row>
    <row r="4" spans="1:32" x14ac:dyDescent="0.25">
      <c r="A4" s="1" t="s">
        <v>168</v>
      </c>
      <c r="B4" s="1">
        <v>2020</v>
      </c>
      <c r="C4" s="1">
        <v>2021</v>
      </c>
      <c r="D4" s="1">
        <v>2022</v>
      </c>
      <c r="E4" s="1">
        <v>2023</v>
      </c>
      <c r="F4" s="1">
        <v>2024</v>
      </c>
      <c r="G4" s="1">
        <v>2025</v>
      </c>
      <c r="H4" s="1">
        <v>2026</v>
      </c>
      <c r="I4" s="1">
        <v>2027</v>
      </c>
      <c r="J4" s="1">
        <v>2028</v>
      </c>
      <c r="K4" s="1">
        <v>2029</v>
      </c>
      <c r="L4" s="1">
        <v>2030</v>
      </c>
      <c r="M4" s="1">
        <v>2031</v>
      </c>
      <c r="N4" s="1">
        <v>2032</v>
      </c>
      <c r="O4" s="1">
        <v>2033</v>
      </c>
      <c r="P4" s="1">
        <v>2034</v>
      </c>
      <c r="Q4" s="1">
        <v>2035</v>
      </c>
      <c r="R4" s="1">
        <v>2036</v>
      </c>
      <c r="S4" s="1">
        <v>2037</v>
      </c>
      <c r="T4" s="1">
        <v>2038</v>
      </c>
      <c r="U4" s="1">
        <v>2039</v>
      </c>
      <c r="V4" s="1">
        <v>2040</v>
      </c>
      <c r="W4" s="1">
        <v>2041</v>
      </c>
      <c r="X4" s="1">
        <v>2042</v>
      </c>
      <c r="Y4" s="1">
        <v>2043</v>
      </c>
      <c r="Z4" s="1">
        <v>2044</v>
      </c>
      <c r="AA4" s="1">
        <v>2045</v>
      </c>
      <c r="AB4" s="1">
        <v>2046</v>
      </c>
      <c r="AC4" s="1">
        <v>2047</v>
      </c>
      <c r="AD4" s="1">
        <v>2048</v>
      </c>
      <c r="AE4" s="1">
        <v>2049</v>
      </c>
      <c r="AF4" s="1">
        <v>2050</v>
      </c>
    </row>
    <row r="5" spans="1:32" x14ac:dyDescent="0.25">
      <c r="A5" t="s">
        <v>171</v>
      </c>
      <c r="B5">
        <v>6.8696120000000001</v>
      </c>
      <c r="C5">
        <v>7.267345999999999</v>
      </c>
      <c r="D5">
        <v>7.0931779999999947</v>
      </c>
      <c r="E5">
        <v>7.298775</v>
      </c>
      <c r="F5">
        <v>7.0220159999999998</v>
      </c>
      <c r="G5" s="49">
        <v>7.33689358741315</v>
      </c>
      <c r="H5" s="49">
        <v>7.6144032894345637</v>
      </c>
      <c r="I5" s="49">
        <v>7.8059214825595991</v>
      </c>
      <c r="J5" s="49">
        <v>7.994579928581441</v>
      </c>
      <c r="K5" s="49">
        <v>8.1993006656894192</v>
      </c>
      <c r="L5" s="49">
        <v>8.4974252684321456</v>
      </c>
      <c r="M5" s="49">
        <v>8.673838718528355</v>
      </c>
      <c r="N5" s="49">
        <v>8.8116445631191844</v>
      </c>
      <c r="O5" s="49">
        <v>8.9475699610379511</v>
      </c>
      <c r="P5" s="49">
        <v>9.0755216644812045</v>
      </c>
      <c r="Q5" s="49">
        <v>9.3354086679983119</v>
      </c>
      <c r="R5" s="49">
        <v>9.4651305750532551</v>
      </c>
      <c r="S5" s="49">
        <v>9.5896368863824986</v>
      </c>
      <c r="T5" s="49">
        <v>9.707471083404144</v>
      </c>
      <c r="U5" s="49">
        <v>9.8196491703110791</v>
      </c>
      <c r="V5" s="49">
        <v>9.9146514439525664</v>
      </c>
      <c r="W5" s="49">
        <v>9.9739416741459319</v>
      </c>
      <c r="X5" s="49">
        <v>10.02735319519598</v>
      </c>
      <c r="Y5" s="49">
        <v>10.078292848353588</v>
      </c>
      <c r="Z5" s="49">
        <v>10.130458911270022</v>
      </c>
      <c r="AA5" s="49">
        <v>10.187329992838059</v>
      </c>
      <c r="AB5" s="49">
        <v>10.246404528097566</v>
      </c>
      <c r="AC5" s="49">
        <v>10.307064459236756</v>
      </c>
      <c r="AD5" s="49">
        <v>10.369112628832802</v>
      </c>
      <c r="AE5" s="49">
        <v>10.431879566850148</v>
      </c>
      <c r="AF5" s="96">
        <v>10.494466020640335</v>
      </c>
    </row>
    <row r="6" spans="1:32" x14ac:dyDescent="0.25">
      <c r="A6" t="s">
        <v>172</v>
      </c>
      <c r="B6">
        <v>6.8696120000000001</v>
      </c>
      <c r="C6">
        <v>7.267345999999999</v>
      </c>
      <c r="D6">
        <v>7.0931779999999947</v>
      </c>
      <c r="E6">
        <v>7.298775</v>
      </c>
      <c r="F6">
        <v>7.0220159999999998</v>
      </c>
      <c r="G6" s="49">
        <v>7.4250998184777748</v>
      </c>
      <c r="H6" s="49">
        <v>7.7863233603598454</v>
      </c>
      <c r="I6" s="49">
        <v>8.077301779907172</v>
      </c>
      <c r="J6" s="49">
        <v>8.3723938709903756</v>
      </c>
      <c r="K6" s="49">
        <v>8.6453385885913807</v>
      </c>
      <c r="L6" s="49">
        <v>9.0397854810231486</v>
      </c>
      <c r="M6" s="49">
        <v>9.3012714753982344</v>
      </c>
      <c r="N6" s="49">
        <v>9.5253496005895268</v>
      </c>
      <c r="O6" s="49">
        <v>9.7023038146505165</v>
      </c>
      <c r="P6" s="49">
        <v>9.8830963127356419</v>
      </c>
      <c r="Q6" s="49">
        <v>10.190802255522371</v>
      </c>
      <c r="R6" s="49">
        <v>10.3202457825351</v>
      </c>
      <c r="S6" s="49">
        <v>10.440845228950231</v>
      </c>
      <c r="T6" s="49">
        <v>10.555710035378477</v>
      </c>
      <c r="U6" s="49">
        <v>10.668442520671688</v>
      </c>
      <c r="V6" s="49">
        <v>10.727143524773904</v>
      </c>
      <c r="W6" s="49">
        <v>10.815661025234251</v>
      </c>
      <c r="X6" s="49">
        <v>10.87706582551135</v>
      </c>
      <c r="Y6" s="49">
        <v>10.979949973251632</v>
      </c>
      <c r="Z6" s="49">
        <v>11.050360716310101</v>
      </c>
      <c r="AA6" s="49">
        <v>11.162736115081486</v>
      </c>
      <c r="AB6" s="49">
        <v>11.228963783440884</v>
      </c>
      <c r="AC6" s="49">
        <v>11.332821485892842</v>
      </c>
      <c r="AD6" s="49">
        <v>11.402920303137659</v>
      </c>
      <c r="AE6" s="49">
        <v>11.485932620078133</v>
      </c>
      <c r="AF6" s="96">
        <v>11.60502960287165</v>
      </c>
    </row>
    <row r="7" spans="1:32" x14ac:dyDescent="0.25">
      <c r="A7" t="s">
        <v>173</v>
      </c>
      <c r="B7">
        <v>6.8696120000000001</v>
      </c>
      <c r="C7">
        <v>7.267345999999999</v>
      </c>
      <c r="D7">
        <v>7.0931779999999947</v>
      </c>
      <c r="E7">
        <v>7.298775</v>
      </c>
      <c r="F7">
        <v>7.0220159999999998</v>
      </c>
      <c r="G7" s="49">
        <v>7.374597896773297</v>
      </c>
      <c r="H7" s="49">
        <v>7.6785612355820172</v>
      </c>
      <c r="I7" s="49">
        <v>7.8941528734634749</v>
      </c>
      <c r="J7" s="49">
        <v>8.1158184983915014</v>
      </c>
      <c r="K7" s="49">
        <v>8.3710214800962373</v>
      </c>
      <c r="L7" s="49">
        <v>8.7286924776015713</v>
      </c>
      <c r="M7" s="49">
        <v>8.9846385193766096</v>
      </c>
      <c r="N7" s="49">
        <v>9.2074379272271631</v>
      </c>
      <c r="O7" s="49">
        <v>9.4237441995845597</v>
      </c>
      <c r="P7" s="49">
        <v>9.6176225826178889</v>
      </c>
      <c r="Q7" s="49">
        <v>9.9585767559802019</v>
      </c>
      <c r="R7" s="49">
        <v>10.130016869538867</v>
      </c>
      <c r="S7" s="49">
        <v>10.293329843543734</v>
      </c>
      <c r="T7" s="49">
        <v>10.452918765784359</v>
      </c>
      <c r="U7" s="49">
        <v>10.612947225053128</v>
      </c>
      <c r="V7" s="49">
        <v>10.735174764293991</v>
      </c>
      <c r="W7" s="49">
        <v>10.871868977145416</v>
      </c>
      <c r="X7" s="49">
        <v>11.010945152695346</v>
      </c>
      <c r="Y7" s="49">
        <v>11.150515313847615</v>
      </c>
      <c r="Z7" s="49">
        <v>11.28675117118657</v>
      </c>
      <c r="AA7" s="49">
        <v>11.417884796790148</v>
      </c>
      <c r="AB7" s="49">
        <v>11.564621873418508</v>
      </c>
      <c r="AC7" s="49">
        <v>11.688439473344062</v>
      </c>
      <c r="AD7" s="49">
        <v>11.80069087757238</v>
      </c>
      <c r="AE7" s="49">
        <v>11.901830984099886</v>
      </c>
      <c r="AF7" s="96">
        <v>12.027786261341287</v>
      </c>
    </row>
    <row r="8" spans="1:32" x14ac:dyDescent="0.25">
      <c r="A8" t="s">
        <v>174</v>
      </c>
      <c r="B8">
        <v>6.8696120000000001</v>
      </c>
      <c r="C8">
        <v>7.267345999999999</v>
      </c>
      <c r="D8">
        <v>7.0931779999999947</v>
      </c>
      <c r="E8">
        <v>7.298775</v>
      </c>
      <c r="F8">
        <v>7.0220159999999998</v>
      </c>
      <c r="G8" s="49">
        <v>7.3492070183352798</v>
      </c>
      <c r="H8" s="49">
        <v>7.6503905588163335</v>
      </c>
      <c r="I8" s="49">
        <v>7.8640820734509651</v>
      </c>
      <c r="J8" s="49">
        <v>8.076198771991697</v>
      </c>
      <c r="K8" s="49">
        <v>8.3130866837836344</v>
      </c>
      <c r="L8" s="49">
        <v>8.6420944011403211</v>
      </c>
      <c r="M8" s="49">
        <v>8.8602676785566086</v>
      </c>
      <c r="N8" s="49">
        <v>9.0439391549159396</v>
      </c>
      <c r="O8" s="49">
        <v>9.234853612851488</v>
      </c>
      <c r="P8" s="49">
        <v>9.4281427298732403</v>
      </c>
      <c r="Q8" s="49">
        <v>9.7912945025909561</v>
      </c>
      <c r="R8" s="49">
        <v>10.004042480573434</v>
      </c>
      <c r="S8" s="49">
        <v>10.220523270608433</v>
      </c>
      <c r="T8" s="49">
        <v>10.443543767614569</v>
      </c>
      <c r="U8" s="49">
        <v>10.67681191056276</v>
      </c>
      <c r="V8" s="49">
        <v>11.088779803014475</v>
      </c>
      <c r="W8" s="49">
        <v>11.323459243346772</v>
      </c>
      <c r="X8" s="49">
        <v>11.563359069474997</v>
      </c>
      <c r="Y8" s="49">
        <v>11.810585838006851</v>
      </c>
      <c r="Z8" s="49">
        <v>12.062993559628483</v>
      </c>
      <c r="AA8" s="49">
        <v>12.358127243087317</v>
      </c>
      <c r="AB8" s="49">
        <v>12.644190902609713</v>
      </c>
      <c r="AC8" s="49">
        <v>12.933192169858337</v>
      </c>
      <c r="AD8" s="49">
        <v>13.214490440015251</v>
      </c>
      <c r="AE8" s="49">
        <v>13.483432871072976</v>
      </c>
      <c r="AF8" s="96">
        <v>13.741346832603782</v>
      </c>
    </row>
    <row r="9" spans="1:32" x14ac:dyDescent="0.25">
      <c r="A9" t="s">
        <v>175</v>
      </c>
      <c r="B9">
        <v>6.8696120000000001</v>
      </c>
      <c r="C9">
        <v>7.267345999999999</v>
      </c>
      <c r="D9">
        <v>7.0931779999999947</v>
      </c>
      <c r="E9">
        <v>7.298775</v>
      </c>
      <c r="F9">
        <v>7.0220159999999998</v>
      </c>
      <c r="G9" s="49">
        <v>7.2642928630429626</v>
      </c>
      <c r="H9" s="49">
        <v>7.4411036007609237</v>
      </c>
      <c r="I9" s="49">
        <v>7.5745297855341613</v>
      </c>
      <c r="J9" s="49">
        <v>7.6928865545541356</v>
      </c>
      <c r="K9" s="49">
        <v>7.7971871893070679</v>
      </c>
      <c r="L9" s="49">
        <v>7.9035149076037934</v>
      </c>
      <c r="M9" s="49">
        <v>8.0259257472884737</v>
      </c>
      <c r="N9" s="49">
        <v>8.1063558782691825</v>
      </c>
      <c r="O9" s="49">
        <v>8.1958587024032905</v>
      </c>
      <c r="P9" s="49">
        <v>8.2585920380869595</v>
      </c>
      <c r="Q9" s="49">
        <v>8.375919641727581</v>
      </c>
      <c r="R9" s="49">
        <v>8.4454176904540379</v>
      </c>
      <c r="S9" s="49">
        <v>8.5196121368816335</v>
      </c>
      <c r="T9" s="49">
        <v>8.5915761992159183</v>
      </c>
      <c r="U9" s="49">
        <v>8.666884341605563</v>
      </c>
      <c r="V9" s="49">
        <v>8.7084691867132964</v>
      </c>
      <c r="W9" s="49">
        <v>8.751238398144654</v>
      </c>
      <c r="X9" s="49">
        <v>8.7899396364808631</v>
      </c>
      <c r="Y9" s="49">
        <v>8.8261082013071288</v>
      </c>
      <c r="Z9" s="49">
        <v>8.8608734818748882</v>
      </c>
      <c r="AA9" s="49">
        <v>8.9190730273182783</v>
      </c>
      <c r="AB9" s="49">
        <v>8.9549245377014</v>
      </c>
      <c r="AC9" s="49">
        <v>8.9887436928623305</v>
      </c>
      <c r="AD9" s="49">
        <v>9.0206745724714956</v>
      </c>
      <c r="AE9" s="49">
        <v>9.0481968410924161</v>
      </c>
      <c r="AF9" s="96">
        <v>9.0746111426355736</v>
      </c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3e5feab0-3174-46b1-8f15-43bf4188356d">TM182-786787176-144</_dlc_DocId>
    <_dlc_DocIdUrl xmlns="3e5feab0-3174-46b1-8f15-43bf4188356d">
      <Url>https://transpowernz.sharepoint.com/sites/tm182/_layouts/15/DocIdRedir.aspx?ID=TM182-786787176-144</Url>
      <Description>TM182-786787176-144</Description>
    </_dlc_DocIdUrl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362FCE261C88F47B6B73990773BAB5C" ma:contentTypeVersion="3" ma:contentTypeDescription="Create a new document." ma:contentTypeScope="" ma:versionID="c9e49cd89d06b38a36b53e76eee4962d">
  <xsd:schema xmlns:xsd="http://www.w3.org/2001/XMLSchema" xmlns:xs="http://www.w3.org/2001/XMLSchema" xmlns:p="http://schemas.microsoft.com/office/2006/metadata/properties" xmlns:ns2="3e5feab0-3174-46b1-8f15-43bf4188356d" xmlns:ns3="87f30341-b136-40db-a504-c98827c37335" targetNamespace="http://schemas.microsoft.com/office/2006/metadata/properties" ma:root="true" ma:fieldsID="9ccae6f4e7e450b32f4ee37a24d9166c" ns2:_="" ns3:_="">
    <xsd:import namespace="3e5feab0-3174-46b1-8f15-43bf4188356d"/>
    <xsd:import namespace="87f30341-b136-40db-a504-c98827c37335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eab0-3174-46b1-8f15-43bf4188356d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f30341-b136-40db-a504-c98827c3733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8DEFCEC-9215-4F63-B1EB-D9A28B3AA29D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8BDD31E7-F0C6-48C9-8639-D2468F1E601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C112EFA-D007-437F-B805-CCD78C8C9E00}">
  <ds:schemaRefs>
    <ds:schemaRef ds:uri="http://schemas.microsoft.com/office/2006/documentManagement/types"/>
    <ds:schemaRef ds:uri="http://purl.org/dc/dcmitype/"/>
    <ds:schemaRef ds:uri="http://purl.org/dc/terms/"/>
    <ds:schemaRef ds:uri="http://www.w3.org/XML/1998/namespace"/>
    <ds:schemaRef ds:uri="3e5feab0-3174-46b1-8f15-43bf4188356d"/>
    <ds:schemaRef ds:uri="87f30341-b136-40db-a504-c98827c37335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purl.org/dc/elements/1.1/"/>
  </ds:schemaRefs>
</ds:datastoreItem>
</file>

<file path=customXml/itemProps4.xml><?xml version="1.0" encoding="utf-8"?>
<ds:datastoreItem xmlns:ds="http://schemas.openxmlformats.org/officeDocument/2006/customXml" ds:itemID="{1D577F32-9171-45B3-B46B-82DE480FE49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eab0-3174-46b1-8f15-43bf4188356d"/>
    <ds:schemaRef ds:uri="87f30341-b136-40db-a504-c98827c3733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18</vt:i4>
      </vt:variant>
    </vt:vector>
  </HeadingPairs>
  <TitlesOfParts>
    <vt:vector size="18" baseType="lpstr">
      <vt:lpstr>Contents</vt:lpstr>
      <vt:lpstr>Additional dataset</vt:lpstr>
      <vt:lpstr>PatchworkNation</vt:lpstr>
      <vt:lpstr>AotearoaElectrified</vt:lpstr>
      <vt:lpstr>GlobalGreenRush</vt:lpstr>
      <vt:lpstr>MadeinAotearoa</vt:lpstr>
      <vt:lpstr>AotearoaIntelligence</vt:lpstr>
      <vt:lpstr>Figure 21</vt:lpstr>
      <vt:lpstr>Figure 22</vt:lpstr>
      <vt:lpstr>Figure 23</vt:lpstr>
      <vt:lpstr>Figure 24</vt:lpstr>
      <vt:lpstr>Figure 25</vt:lpstr>
      <vt:lpstr>Figure 26</vt:lpstr>
      <vt:lpstr>Figure 27-29</vt:lpstr>
      <vt:lpstr>Figure 30</vt:lpstr>
      <vt:lpstr>Figure 31</vt:lpstr>
      <vt:lpstr>Figure 32</vt:lpstr>
      <vt:lpstr>Figure 33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Asher Wilson-Goldman</cp:lastModifiedBy>
  <cp:revision/>
  <dcterms:created xsi:type="dcterms:W3CDTF">2026-02-08T19:43:24Z</dcterms:created>
  <dcterms:modified xsi:type="dcterms:W3CDTF">2026-03-01T22:27:47Z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0x010100E362FCE261C88F47B6B73990773BAB5C</vt:lpwstr>
  </property>
  <property fmtid="{D5CDD505-2E9C-101B-9397-08002B2CF9AE}" pid="3" name="_dlc_DocIdItemGuid">
    <vt:lpwstr>9011017f-3ced-42d9-8127-b62f663c1bed</vt:lpwstr>
  </property>
  <property fmtid="{D5CDD505-2E9C-101B-9397-08002B2CF9AE}" pid="4" name="MSIP_Label_ec504e64-2eb9-4143-98d1-ab3085e5d939_Enabled">
    <vt:lpwstr>true</vt:lpwstr>
  </property>
  <property fmtid="{D5CDD505-2E9C-101B-9397-08002B2CF9AE}" pid="5" name="MSIP_Label_ec504e64-2eb9-4143-98d1-ab3085e5d939_SetDate">
    <vt:lpwstr>2026-02-08T23:23:59Z</vt:lpwstr>
  </property>
  <property fmtid="{D5CDD505-2E9C-101B-9397-08002B2CF9AE}" pid="6" name="MSIP_Label_ec504e64-2eb9-4143-98d1-ab3085e5d939_Method">
    <vt:lpwstr>Standard</vt:lpwstr>
  </property>
  <property fmtid="{D5CDD505-2E9C-101B-9397-08002B2CF9AE}" pid="7" name="MSIP_Label_ec504e64-2eb9-4143-98d1-ab3085e5d939_Name">
    <vt:lpwstr>ec504e64-2eb9-4143-98d1-ab3085e5d939</vt:lpwstr>
  </property>
  <property fmtid="{D5CDD505-2E9C-101B-9397-08002B2CF9AE}" pid="8" name="MSIP_Label_ec504e64-2eb9-4143-98d1-ab3085e5d939_SiteId">
    <vt:lpwstr>cb644580-6519-46f6-a00f-5bac4352068f</vt:lpwstr>
  </property>
  <property fmtid="{D5CDD505-2E9C-101B-9397-08002B2CF9AE}" pid="9" name="MSIP_Label_ec504e64-2eb9-4143-98d1-ab3085e5d939_ActionId">
    <vt:lpwstr>a108f2f1-6538-4eab-86bc-10d2e9312361</vt:lpwstr>
  </property>
  <property fmtid="{D5CDD505-2E9C-101B-9397-08002B2CF9AE}" pid="10" name="MSIP_Label_ec504e64-2eb9-4143-98d1-ab3085e5d939_ContentBits">
    <vt:lpwstr>0</vt:lpwstr>
  </property>
  <property fmtid="{D5CDD505-2E9C-101B-9397-08002B2CF9AE}" pid="11" name="MSIP_Label_ec504e64-2eb9-4143-98d1-ab3085e5d939_Tag">
    <vt:lpwstr>10, 3, 0, 1</vt:lpwstr>
  </property>
</Properties>
</file>